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/>
  <bookViews>
    <workbookView xWindow="0" yWindow="0" windowWidth="28800" windowHeight="12435" activeTab="12"/>
  </bookViews>
  <sheets>
    <sheet name="Deckblatt" sheetId="12" r:id="rId1"/>
    <sheet name="35" sheetId="1" r:id="rId2"/>
    <sheet name="35,5" sheetId="2" r:id="rId3"/>
    <sheet name="36" sheetId="3" r:id="rId4"/>
    <sheet name="36,5" sheetId="4" r:id="rId5"/>
    <sheet name="37" sheetId="5" r:id="rId6"/>
    <sheet name="37,5" sheetId="6" r:id="rId7"/>
    <sheet name="38" sheetId="7" r:id="rId8"/>
    <sheet name="38,5" sheetId="8" r:id="rId9"/>
    <sheet name="39" sheetId="9" r:id="rId10"/>
    <sheet name="39,5" sheetId="10" r:id="rId11"/>
    <sheet name="40" sheetId="11" r:id="rId12"/>
    <sheet name="Berechnung" sheetId="13" r:id="rId13"/>
    <sheet name="AMS TZ Tool" sheetId="14" r:id="rId14"/>
    <sheet name="Screenshots" sheetId="15" r:id="rId15"/>
  </sheets>
  <definedNames>
    <definedName name="_xlnm.Print_Titles" localSheetId="1">'35'!$3:$3</definedName>
    <definedName name="_xlnm.Print_Titles" localSheetId="2">'35,5'!$3:$3</definedName>
    <definedName name="_xlnm.Print_Titles" localSheetId="3">'36'!$3:$3</definedName>
    <definedName name="_xlnm.Print_Titles" localSheetId="4">'36,5'!$3:$3</definedName>
    <definedName name="_xlnm.Print_Titles" localSheetId="5">'37'!$3:$3</definedName>
    <definedName name="_xlnm.Print_Titles" localSheetId="6">'37,5'!$3:$3</definedName>
    <definedName name="_xlnm.Print_Titles" localSheetId="7">'38'!$3:$3</definedName>
    <definedName name="_xlnm.Print_Titles" localSheetId="8">'38,5'!$3:$3</definedName>
    <definedName name="_xlnm.Print_Titles" localSheetId="9">'39'!$3:$3</definedName>
    <definedName name="_xlnm.Print_Titles" localSheetId="10">'39,5'!$3:$3</definedName>
    <definedName name="_xlnm.Print_Titles" localSheetId="11">'40'!$3:$3</definedName>
  </definedNames>
  <calcPr calcId="145621"/>
  <customWorkbookViews>
    <customWorkbookView name="Kurt Kugler - Persönliche Ansicht" guid="{3E74C0CB-F065-4A9C-8C40-194C4BC22D89}" mergeInterval="0" personalView="1" maximized="1" xWindow="-8" yWindow="-8" windowWidth="1936" windowHeight="1096" activeSheetId="8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13" l="1"/>
  <c r="J49" i="13" l="1"/>
  <c r="J48" i="13"/>
  <c r="S21" i="13" l="1"/>
  <c r="S22" i="13"/>
  <c r="S20" i="13"/>
  <c r="R22" i="13"/>
  <c r="R21" i="13"/>
  <c r="R20" i="13"/>
  <c r="H31" i="13" l="1"/>
  <c r="H32" i="13"/>
  <c r="H30" i="13"/>
  <c r="L31" i="13"/>
  <c r="L32" i="13"/>
  <c r="L30" i="13"/>
  <c r="H21" i="13"/>
  <c r="H22" i="13"/>
  <c r="H20" i="13"/>
  <c r="M9" i="13"/>
  <c r="M10" i="13"/>
  <c r="M11" i="13"/>
  <c r="M12" i="13"/>
  <c r="M8" i="13"/>
  <c r="L9" i="13"/>
  <c r="L10" i="13"/>
  <c r="L11" i="13"/>
  <c r="L12" i="13"/>
  <c r="L8" i="13"/>
  <c r="H9" i="13"/>
  <c r="H10" i="13"/>
  <c r="H11" i="13"/>
  <c r="H12" i="13"/>
  <c r="H8" i="13"/>
  <c r="F9" i="13"/>
  <c r="F10" i="13"/>
  <c r="F11" i="13"/>
  <c r="F12" i="13"/>
  <c r="F8" i="13"/>
  <c r="E9" i="13"/>
  <c r="E10" i="13"/>
  <c r="E11" i="13"/>
  <c r="E12" i="13"/>
  <c r="E8" i="13"/>
  <c r="I20" i="13" l="1"/>
  <c r="B20" i="13" s="1"/>
  <c r="B46" i="13" s="1"/>
  <c r="I21" i="13" l="1"/>
  <c r="B45" i="13"/>
  <c r="Y32" i="13"/>
  <c r="Y31" i="13"/>
  <c r="Y30" i="13"/>
  <c r="Y9" i="13"/>
  <c r="Y10" i="13"/>
  <c r="Y11" i="13"/>
  <c r="Y12" i="13"/>
  <c r="Y8" i="13"/>
  <c r="B21" i="13" l="1"/>
  <c r="D46" i="13" s="1"/>
  <c r="D45" i="13"/>
  <c r="R31" i="13"/>
  <c r="R32" i="13"/>
  <c r="R30" i="13"/>
  <c r="R9" i="13"/>
  <c r="R10" i="13"/>
  <c r="R11" i="13"/>
  <c r="R12" i="13"/>
  <c r="R8" i="13"/>
  <c r="B38" i="13" l="1"/>
  <c r="T9" i="13" l="1"/>
  <c r="V9" i="13" s="1"/>
  <c r="C9" i="13"/>
  <c r="D9" i="13" s="1"/>
  <c r="T10" i="13"/>
  <c r="V10" i="13" s="1"/>
  <c r="C10" i="13"/>
  <c r="K10" i="13" s="1"/>
  <c r="D10" i="13" l="1"/>
  <c r="O9" i="13"/>
  <c r="K9" i="13"/>
  <c r="N9" i="13" s="1"/>
  <c r="P9" i="13"/>
  <c r="N10" i="13"/>
  <c r="O10" i="13"/>
  <c r="P10" i="13"/>
  <c r="G9" i="13" l="1"/>
  <c r="J9" i="13" s="1"/>
  <c r="I9" i="13" s="1"/>
  <c r="G10" i="13"/>
  <c r="J10" i="13" s="1"/>
  <c r="I10" i="13" s="1"/>
  <c r="T32" i="13" l="1"/>
  <c r="V32" i="13" s="1"/>
  <c r="F32" i="13" s="1"/>
  <c r="C32" i="13"/>
  <c r="K32" i="13" s="1"/>
  <c r="T31" i="13"/>
  <c r="V31" i="13" s="1"/>
  <c r="F31" i="13" s="1"/>
  <c r="C31" i="13"/>
  <c r="K31" i="13" s="1"/>
  <c r="T30" i="13"/>
  <c r="V30" i="13" s="1"/>
  <c r="F30" i="13" s="1"/>
  <c r="C30" i="13"/>
  <c r="D30" i="13" s="1"/>
  <c r="D32" i="13" l="1"/>
  <c r="O31" i="13"/>
  <c r="M31" i="13"/>
  <c r="N31" i="13" s="1"/>
  <c r="O32" i="13"/>
  <c r="M32" i="13"/>
  <c r="N32" i="13" s="1"/>
  <c r="O30" i="13"/>
  <c r="K30" i="13"/>
  <c r="D31" i="13"/>
  <c r="E32" i="13"/>
  <c r="P32" i="13" s="1"/>
  <c r="E31" i="13"/>
  <c r="P31" i="13" s="1"/>
  <c r="E30" i="13"/>
  <c r="P30" i="13" s="1"/>
  <c r="C11" i="13"/>
  <c r="C12" i="13"/>
  <c r="K12" i="13" s="1"/>
  <c r="C8" i="13"/>
  <c r="I22" i="13" l="1"/>
  <c r="P34" i="13"/>
  <c r="K11" i="13"/>
  <c r="C38" i="13"/>
  <c r="D8" i="13"/>
  <c r="D12" i="13"/>
  <c r="D11" i="13"/>
  <c r="E34" i="13"/>
  <c r="G31" i="13"/>
  <c r="J31" i="13" s="1"/>
  <c r="I31" i="13" s="1"/>
  <c r="G32" i="13"/>
  <c r="J32" i="13" s="1"/>
  <c r="I32" i="13" s="1"/>
  <c r="M30" i="13"/>
  <c r="N30" i="13" s="1"/>
  <c r="F34" i="13"/>
  <c r="O34" i="13"/>
  <c r="H46" i="13" s="1"/>
  <c r="G30" i="13"/>
  <c r="J30" i="13" s="1"/>
  <c r="I30" i="13" s="1"/>
  <c r="K8" i="13"/>
  <c r="B22" i="13" l="1"/>
  <c r="F46" i="13" s="1"/>
  <c r="F45" i="13"/>
  <c r="I34" i="13"/>
  <c r="N34" i="13"/>
  <c r="H47" i="13" s="1"/>
  <c r="M34" i="13"/>
  <c r="T12" i="13"/>
  <c r="P12" i="13" s="1"/>
  <c r="I36" i="13" l="1"/>
  <c r="J45" i="13" s="1"/>
  <c r="H45" i="13"/>
  <c r="V12" i="13"/>
  <c r="G12" i="13" s="1"/>
  <c r="J12" i="13" s="1"/>
  <c r="I12" i="13" s="1"/>
  <c r="N12" i="13" l="1"/>
  <c r="O12" i="13"/>
  <c r="T11" i="13" l="1"/>
  <c r="V11" i="13" s="1"/>
  <c r="T8" i="13"/>
  <c r="V8" i="13" s="1"/>
  <c r="F20" i="13" l="1"/>
  <c r="F22" i="13"/>
  <c r="F21" i="13"/>
  <c r="F38" i="13"/>
  <c r="F14" i="13"/>
  <c r="O11" i="13"/>
  <c r="O8" i="13"/>
  <c r="P11" i="13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4" i="11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4" i="10"/>
  <c r="I103" i="10"/>
  <c r="J103" i="10" s="1"/>
  <c r="F103" i="10"/>
  <c r="I102" i="10"/>
  <c r="J102" i="10" s="1"/>
  <c r="L102" i="10" s="1"/>
  <c r="F102" i="10"/>
  <c r="I101" i="10"/>
  <c r="J101" i="10" s="1"/>
  <c r="L101" i="10" s="1"/>
  <c r="F101" i="10"/>
  <c r="I100" i="10"/>
  <c r="J100" i="10" s="1"/>
  <c r="F100" i="10"/>
  <c r="I99" i="10"/>
  <c r="J99" i="10" s="1"/>
  <c r="L99" i="10" s="1"/>
  <c r="F99" i="10"/>
  <c r="J98" i="10"/>
  <c r="L98" i="10" s="1"/>
  <c r="I98" i="10"/>
  <c r="F98" i="10"/>
  <c r="I97" i="10"/>
  <c r="J97" i="10" s="1"/>
  <c r="L97" i="10" s="1"/>
  <c r="F97" i="10"/>
  <c r="I96" i="10"/>
  <c r="J96" i="10" s="1"/>
  <c r="L96" i="10" s="1"/>
  <c r="F96" i="10"/>
  <c r="I95" i="10"/>
  <c r="J95" i="10" s="1"/>
  <c r="L95" i="10" s="1"/>
  <c r="F95" i="10"/>
  <c r="I94" i="10"/>
  <c r="J94" i="10" s="1"/>
  <c r="F94" i="10"/>
  <c r="I93" i="10"/>
  <c r="J93" i="10" s="1"/>
  <c r="L93" i="10" s="1"/>
  <c r="F93" i="10"/>
  <c r="I92" i="10"/>
  <c r="J92" i="10" s="1"/>
  <c r="F92" i="10"/>
  <c r="I91" i="10"/>
  <c r="J91" i="10" s="1"/>
  <c r="L91" i="10" s="1"/>
  <c r="F91" i="10"/>
  <c r="I90" i="10"/>
  <c r="J90" i="10" s="1"/>
  <c r="L90" i="10" s="1"/>
  <c r="F90" i="10"/>
  <c r="I89" i="10"/>
  <c r="J89" i="10" s="1"/>
  <c r="L89" i="10" s="1"/>
  <c r="F89" i="10"/>
  <c r="I88" i="10"/>
  <c r="J88" i="10" s="1"/>
  <c r="F88" i="10"/>
  <c r="I87" i="10"/>
  <c r="J87" i="10" s="1"/>
  <c r="L87" i="10" s="1"/>
  <c r="F87" i="10"/>
  <c r="I86" i="10"/>
  <c r="J86" i="10" s="1"/>
  <c r="F86" i="10"/>
  <c r="I85" i="10"/>
  <c r="J85" i="10" s="1"/>
  <c r="L85" i="10" s="1"/>
  <c r="F85" i="10"/>
  <c r="I84" i="10"/>
  <c r="J84" i="10" s="1"/>
  <c r="F84" i="10"/>
  <c r="I83" i="10"/>
  <c r="J83" i="10" s="1"/>
  <c r="L83" i="10" s="1"/>
  <c r="F83" i="10"/>
  <c r="I82" i="10"/>
  <c r="J82" i="10" s="1"/>
  <c r="F82" i="10"/>
  <c r="I81" i="10"/>
  <c r="J81" i="10" s="1"/>
  <c r="L81" i="10" s="1"/>
  <c r="F81" i="10"/>
  <c r="I80" i="10"/>
  <c r="J80" i="10" s="1"/>
  <c r="F80" i="10"/>
  <c r="I79" i="10"/>
  <c r="J79" i="10" s="1"/>
  <c r="L79" i="10" s="1"/>
  <c r="F79" i="10"/>
  <c r="I78" i="10"/>
  <c r="J78" i="10" s="1"/>
  <c r="F78" i="10"/>
  <c r="L77" i="10"/>
  <c r="I77" i="10"/>
  <c r="J77" i="10" s="1"/>
  <c r="F77" i="10"/>
  <c r="I76" i="10"/>
  <c r="J76" i="10" s="1"/>
  <c r="F76" i="10"/>
  <c r="I75" i="10"/>
  <c r="J75" i="10" s="1"/>
  <c r="L75" i="10" s="1"/>
  <c r="F75" i="10"/>
  <c r="I74" i="10"/>
  <c r="J74" i="10" s="1"/>
  <c r="F74" i="10"/>
  <c r="I73" i="10"/>
  <c r="J73" i="10" s="1"/>
  <c r="L73" i="10" s="1"/>
  <c r="F73" i="10"/>
  <c r="I72" i="10"/>
  <c r="J72" i="10" s="1"/>
  <c r="L72" i="10" s="1"/>
  <c r="F72" i="10"/>
  <c r="I71" i="10"/>
  <c r="J71" i="10" s="1"/>
  <c r="L71" i="10" s="1"/>
  <c r="F71" i="10"/>
  <c r="I70" i="10"/>
  <c r="J70" i="10" s="1"/>
  <c r="F70" i="10"/>
  <c r="I69" i="10"/>
  <c r="J69" i="10" s="1"/>
  <c r="L69" i="10" s="1"/>
  <c r="F69" i="10"/>
  <c r="I68" i="10"/>
  <c r="J68" i="10" s="1"/>
  <c r="F68" i="10"/>
  <c r="I67" i="10"/>
  <c r="J67" i="10" s="1"/>
  <c r="L67" i="10" s="1"/>
  <c r="F67" i="10"/>
  <c r="I66" i="10"/>
  <c r="J66" i="10" s="1"/>
  <c r="F66" i="10"/>
  <c r="I65" i="10"/>
  <c r="J65" i="10" s="1"/>
  <c r="L65" i="10" s="1"/>
  <c r="F65" i="10"/>
  <c r="I64" i="10"/>
  <c r="J64" i="10" s="1"/>
  <c r="F64" i="10"/>
  <c r="I63" i="10"/>
  <c r="J63" i="10" s="1"/>
  <c r="L63" i="10" s="1"/>
  <c r="F63" i="10"/>
  <c r="I62" i="10"/>
  <c r="J62" i="10" s="1"/>
  <c r="F62" i="10"/>
  <c r="I61" i="10"/>
  <c r="J61" i="10" s="1"/>
  <c r="L61" i="10" s="1"/>
  <c r="F61" i="10"/>
  <c r="I60" i="10"/>
  <c r="J60" i="10" s="1"/>
  <c r="F60" i="10"/>
  <c r="I59" i="10"/>
  <c r="J59" i="10" s="1"/>
  <c r="L59" i="10" s="1"/>
  <c r="F59" i="10"/>
  <c r="I58" i="10"/>
  <c r="J58" i="10" s="1"/>
  <c r="F58" i="10"/>
  <c r="I57" i="10"/>
  <c r="J57" i="10" s="1"/>
  <c r="L57" i="10" s="1"/>
  <c r="F57" i="10"/>
  <c r="I56" i="10"/>
  <c r="J56" i="10" s="1"/>
  <c r="F56" i="10"/>
  <c r="I55" i="10"/>
  <c r="J55" i="10" s="1"/>
  <c r="L55" i="10" s="1"/>
  <c r="F55" i="10"/>
  <c r="I54" i="10"/>
  <c r="J54" i="10" s="1"/>
  <c r="F54" i="10"/>
  <c r="I53" i="10"/>
  <c r="J53" i="10" s="1"/>
  <c r="L53" i="10" s="1"/>
  <c r="F53" i="10"/>
  <c r="I52" i="10"/>
  <c r="J52" i="10" s="1"/>
  <c r="F52" i="10"/>
  <c r="I51" i="10"/>
  <c r="J51" i="10" s="1"/>
  <c r="L51" i="10" s="1"/>
  <c r="F51" i="10"/>
  <c r="I50" i="10"/>
  <c r="J50" i="10" s="1"/>
  <c r="F50" i="10"/>
  <c r="I49" i="10"/>
  <c r="J49" i="10" s="1"/>
  <c r="L49" i="10" s="1"/>
  <c r="F49" i="10"/>
  <c r="I48" i="10"/>
  <c r="J48" i="10" s="1"/>
  <c r="L48" i="10" s="1"/>
  <c r="F48" i="10"/>
  <c r="L47" i="10"/>
  <c r="I47" i="10"/>
  <c r="J47" i="10" s="1"/>
  <c r="F47" i="10"/>
  <c r="I46" i="10"/>
  <c r="J46" i="10" s="1"/>
  <c r="F46" i="10"/>
  <c r="I45" i="10"/>
  <c r="J45" i="10" s="1"/>
  <c r="L45" i="10" s="1"/>
  <c r="F45" i="10"/>
  <c r="I44" i="10"/>
  <c r="J44" i="10" s="1"/>
  <c r="L44" i="10" s="1"/>
  <c r="F44" i="10"/>
  <c r="I43" i="10"/>
  <c r="J43" i="10" s="1"/>
  <c r="L43" i="10" s="1"/>
  <c r="F43" i="10"/>
  <c r="I42" i="10"/>
  <c r="J42" i="10" s="1"/>
  <c r="L42" i="10" s="1"/>
  <c r="F42" i="10"/>
  <c r="I41" i="10"/>
  <c r="J41" i="10" s="1"/>
  <c r="L41" i="10" s="1"/>
  <c r="F41" i="10"/>
  <c r="I40" i="10"/>
  <c r="J40" i="10" s="1"/>
  <c r="F40" i="10"/>
  <c r="I39" i="10"/>
  <c r="J39" i="10" s="1"/>
  <c r="L39" i="10" s="1"/>
  <c r="F39" i="10"/>
  <c r="I38" i="10"/>
  <c r="J38" i="10" s="1"/>
  <c r="F38" i="10"/>
  <c r="I37" i="10"/>
  <c r="J37" i="10" s="1"/>
  <c r="L37" i="10" s="1"/>
  <c r="F37" i="10"/>
  <c r="I36" i="10"/>
  <c r="J36" i="10" s="1"/>
  <c r="L36" i="10" s="1"/>
  <c r="F36" i="10"/>
  <c r="I35" i="10"/>
  <c r="J35" i="10" s="1"/>
  <c r="L35" i="10" s="1"/>
  <c r="F35" i="10"/>
  <c r="I34" i="10"/>
  <c r="J34" i="10" s="1"/>
  <c r="L34" i="10" s="1"/>
  <c r="F34" i="10"/>
  <c r="I33" i="10"/>
  <c r="J33" i="10" s="1"/>
  <c r="L33" i="10" s="1"/>
  <c r="F33" i="10"/>
  <c r="L32" i="10"/>
  <c r="I32" i="10"/>
  <c r="J32" i="10" s="1"/>
  <c r="F32" i="10"/>
  <c r="I31" i="10"/>
  <c r="J31" i="10" s="1"/>
  <c r="L31" i="10" s="1"/>
  <c r="F31" i="10"/>
  <c r="I30" i="10"/>
  <c r="J30" i="10" s="1"/>
  <c r="F30" i="10"/>
  <c r="I29" i="10"/>
  <c r="J29" i="10" s="1"/>
  <c r="L29" i="10" s="1"/>
  <c r="F29" i="10"/>
  <c r="I28" i="10"/>
  <c r="J28" i="10" s="1"/>
  <c r="F28" i="10"/>
  <c r="I27" i="10"/>
  <c r="J27" i="10" s="1"/>
  <c r="L27" i="10" s="1"/>
  <c r="F27" i="10"/>
  <c r="I26" i="10"/>
  <c r="J26" i="10" s="1"/>
  <c r="F26" i="10"/>
  <c r="I25" i="10"/>
  <c r="J25" i="10" s="1"/>
  <c r="L25" i="10" s="1"/>
  <c r="F25" i="10"/>
  <c r="I24" i="10"/>
  <c r="J24" i="10" s="1"/>
  <c r="L24" i="10" s="1"/>
  <c r="F24" i="10"/>
  <c r="I23" i="10"/>
  <c r="J23" i="10" s="1"/>
  <c r="L23" i="10" s="1"/>
  <c r="F23" i="10"/>
  <c r="I22" i="10"/>
  <c r="J22" i="10" s="1"/>
  <c r="F22" i="10"/>
  <c r="I21" i="10"/>
  <c r="J21" i="10" s="1"/>
  <c r="L21" i="10" s="1"/>
  <c r="F21" i="10"/>
  <c r="I20" i="10"/>
  <c r="J20" i="10" s="1"/>
  <c r="F20" i="10"/>
  <c r="I19" i="10"/>
  <c r="J19" i="10" s="1"/>
  <c r="L19" i="10" s="1"/>
  <c r="F19" i="10"/>
  <c r="I18" i="10"/>
  <c r="J18" i="10" s="1"/>
  <c r="F18" i="10"/>
  <c r="L17" i="10"/>
  <c r="I17" i="10"/>
  <c r="J17" i="10" s="1"/>
  <c r="F17" i="10"/>
  <c r="I16" i="10"/>
  <c r="J16" i="10" s="1"/>
  <c r="F16" i="10"/>
  <c r="I15" i="10"/>
  <c r="J15" i="10" s="1"/>
  <c r="L15" i="10" s="1"/>
  <c r="F15" i="10"/>
  <c r="I14" i="10"/>
  <c r="J14" i="10" s="1"/>
  <c r="F14" i="10"/>
  <c r="I13" i="10"/>
  <c r="J13" i="10" s="1"/>
  <c r="L13" i="10" s="1"/>
  <c r="F13" i="10"/>
  <c r="I12" i="10"/>
  <c r="J12" i="10" s="1"/>
  <c r="L12" i="10" s="1"/>
  <c r="F12" i="10"/>
  <c r="L11" i="10"/>
  <c r="I11" i="10"/>
  <c r="J11" i="10" s="1"/>
  <c r="F11" i="10"/>
  <c r="J10" i="10"/>
  <c r="I10" i="10"/>
  <c r="F10" i="10"/>
  <c r="J9" i="10"/>
  <c r="L9" i="10" s="1"/>
  <c r="I9" i="10"/>
  <c r="F9" i="10"/>
  <c r="I8" i="10"/>
  <c r="J8" i="10" s="1"/>
  <c r="L8" i="10" s="1"/>
  <c r="F8" i="10"/>
  <c r="J7" i="10"/>
  <c r="L7" i="10" s="1"/>
  <c r="I7" i="10"/>
  <c r="F7" i="10"/>
  <c r="I6" i="10"/>
  <c r="J6" i="10" s="1"/>
  <c r="L6" i="10" s="1"/>
  <c r="F6" i="10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I5" i="10"/>
  <c r="J5" i="10" s="1"/>
  <c r="L5" i="10" s="1"/>
  <c r="F5" i="10"/>
  <c r="I4" i="10"/>
  <c r="J4" i="10" s="1"/>
  <c r="F4" i="10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4" i="9"/>
  <c r="I103" i="9"/>
  <c r="J103" i="9" s="1"/>
  <c r="F103" i="9"/>
  <c r="I102" i="9"/>
  <c r="J102" i="9" s="1"/>
  <c r="L102" i="9" s="1"/>
  <c r="F102" i="9"/>
  <c r="I101" i="9"/>
  <c r="J101" i="9" s="1"/>
  <c r="F101" i="9"/>
  <c r="I100" i="9"/>
  <c r="J100" i="9" s="1"/>
  <c r="F100" i="9"/>
  <c r="I99" i="9"/>
  <c r="J99" i="9" s="1"/>
  <c r="L99" i="9" s="1"/>
  <c r="F99" i="9"/>
  <c r="I98" i="9"/>
  <c r="J98" i="9" s="1"/>
  <c r="F98" i="9"/>
  <c r="I97" i="9"/>
  <c r="J97" i="9" s="1"/>
  <c r="L97" i="9" s="1"/>
  <c r="F97" i="9"/>
  <c r="I96" i="9"/>
  <c r="J96" i="9" s="1"/>
  <c r="F96" i="9"/>
  <c r="I95" i="9"/>
  <c r="J95" i="9" s="1"/>
  <c r="F95" i="9"/>
  <c r="I94" i="9"/>
  <c r="J94" i="9" s="1"/>
  <c r="F94" i="9"/>
  <c r="J93" i="9"/>
  <c r="L93" i="9" s="1"/>
  <c r="I93" i="9"/>
  <c r="F93" i="9"/>
  <c r="I92" i="9"/>
  <c r="J92" i="9" s="1"/>
  <c r="F92" i="9"/>
  <c r="I91" i="9"/>
  <c r="J91" i="9" s="1"/>
  <c r="L91" i="9" s="1"/>
  <c r="F91" i="9"/>
  <c r="I90" i="9"/>
  <c r="J90" i="9" s="1"/>
  <c r="L90" i="9" s="1"/>
  <c r="F90" i="9"/>
  <c r="I89" i="9"/>
  <c r="J89" i="9" s="1"/>
  <c r="F89" i="9"/>
  <c r="J88" i="9"/>
  <c r="I88" i="9"/>
  <c r="F88" i="9"/>
  <c r="J87" i="9"/>
  <c r="L87" i="9" s="1"/>
  <c r="I87" i="9"/>
  <c r="F87" i="9"/>
  <c r="I86" i="9"/>
  <c r="J86" i="9" s="1"/>
  <c r="F86" i="9"/>
  <c r="I85" i="9"/>
  <c r="J85" i="9" s="1"/>
  <c r="L85" i="9" s="1"/>
  <c r="F85" i="9"/>
  <c r="J84" i="9"/>
  <c r="I84" i="9"/>
  <c r="F84" i="9"/>
  <c r="I83" i="9"/>
  <c r="J83" i="9" s="1"/>
  <c r="F83" i="9"/>
  <c r="I82" i="9"/>
  <c r="J82" i="9" s="1"/>
  <c r="F82" i="9"/>
  <c r="I81" i="9"/>
  <c r="J81" i="9" s="1"/>
  <c r="L81" i="9" s="1"/>
  <c r="F81" i="9"/>
  <c r="I80" i="9"/>
  <c r="J80" i="9" s="1"/>
  <c r="F80" i="9"/>
  <c r="I79" i="9"/>
  <c r="J79" i="9" s="1"/>
  <c r="L79" i="9" s="1"/>
  <c r="F79" i="9"/>
  <c r="L78" i="9"/>
  <c r="I78" i="9"/>
  <c r="J78" i="9" s="1"/>
  <c r="F78" i="9"/>
  <c r="J77" i="9"/>
  <c r="I77" i="9"/>
  <c r="F77" i="9"/>
  <c r="I76" i="9"/>
  <c r="J76" i="9" s="1"/>
  <c r="F76" i="9"/>
  <c r="I75" i="9"/>
  <c r="J75" i="9" s="1"/>
  <c r="L75" i="9" s="1"/>
  <c r="F75" i="9"/>
  <c r="I74" i="9"/>
  <c r="J74" i="9" s="1"/>
  <c r="F74" i="9"/>
  <c r="I73" i="9"/>
  <c r="J73" i="9" s="1"/>
  <c r="L73" i="9" s="1"/>
  <c r="F73" i="9"/>
  <c r="I72" i="9"/>
  <c r="J72" i="9" s="1"/>
  <c r="F72" i="9"/>
  <c r="J71" i="9"/>
  <c r="I71" i="9"/>
  <c r="F71" i="9"/>
  <c r="J70" i="9"/>
  <c r="I70" i="9"/>
  <c r="F70" i="9"/>
  <c r="I69" i="9"/>
  <c r="J69" i="9" s="1"/>
  <c r="L69" i="9" s="1"/>
  <c r="F69" i="9"/>
  <c r="I68" i="9"/>
  <c r="J68" i="9" s="1"/>
  <c r="F68" i="9"/>
  <c r="I67" i="9"/>
  <c r="J67" i="9" s="1"/>
  <c r="F67" i="9"/>
  <c r="I66" i="9"/>
  <c r="J66" i="9" s="1"/>
  <c r="L66" i="9" s="1"/>
  <c r="F66" i="9"/>
  <c r="I65" i="9"/>
  <c r="J65" i="9" s="1"/>
  <c r="F65" i="9"/>
  <c r="J64" i="9"/>
  <c r="I64" i="9"/>
  <c r="F64" i="9"/>
  <c r="J63" i="9"/>
  <c r="L63" i="9" s="1"/>
  <c r="I63" i="9"/>
  <c r="F63" i="9"/>
  <c r="J62" i="9"/>
  <c r="L62" i="9" s="1"/>
  <c r="I62" i="9"/>
  <c r="F62" i="9"/>
  <c r="I61" i="9"/>
  <c r="J61" i="9" s="1"/>
  <c r="L61" i="9" s="1"/>
  <c r="F61" i="9"/>
  <c r="I60" i="9"/>
  <c r="J60" i="9" s="1"/>
  <c r="F60" i="9"/>
  <c r="I59" i="9"/>
  <c r="J59" i="9" s="1"/>
  <c r="F59" i="9"/>
  <c r="I58" i="9"/>
  <c r="J58" i="9" s="1"/>
  <c r="F58" i="9"/>
  <c r="I57" i="9"/>
  <c r="J57" i="9" s="1"/>
  <c r="L57" i="9" s="1"/>
  <c r="F57" i="9"/>
  <c r="I56" i="9"/>
  <c r="J56" i="9" s="1"/>
  <c r="F56" i="9"/>
  <c r="I55" i="9"/>
  <c r="J55" i="9" s="1"/>
  <c r="F55" i="9"/>
  <c r="L54" i="9"/>
  <c r="I54" i="9"/>
  <c r="J54" i="9" s="1"/>
  <c r="F54" i="9"/>
  <c r="I53" i="9"/>
  <c r="J53" i="9" s="1"/>
  <c r="L53" i="9" s="1"/>
  <c r="F53" i="9"/>
  <c r="I52" i="9"/>
  <c r="J52" i="9" s="1"/>
  <c r="F52" i="9"/>
  <c r="I51" i="9"/>
  <c r="J51" i="9" s="1"/>
  <c r="L51" i="9" s="1"/>
  <c r="F51" i="9"/>
  <c r="I50" i="9"/>
  <c r="J50" i="9" s="1"/>
  <c r="L50" i="9" s="1"/>
  <c r="F50" i="9"/>
  <c r="I49" i="9"/>
  <c r="J49" i="9" s="1"/>
  <c r="L49" i="9" s="1"/>
  <c r="F49" i="9"/>
  <c r="I48" i="9"/>
  <c r="J48" i="9" s="1"/>
  <c r="F48" i="9"/>
  <c r="I47" i="9"/>
  <c r="J47" i="9" s="1"/>
  <c r="F47" i="9"/>
  <c r="I46" i="9"/>
  <c r="J46" i="9" s="1"/>
  <c r="F46" i="9"/>
  <c r="I45" i="9"/>
  <c r="J45" i="9" s="1"/>
  <c r="L45" i="9" s="1"/>
  <c r="F45" i="9"/>
  <c r="I44" i="9"/>
  <c r="J44" i="9" s="1"/>
  <c r="F44" i="9"/>
  <c r="I43" i="9"/>
  <c r="J43" i="9" s="1"/>
  <c r="F43" i="9"/>
  <c r="I42" i="9"/>
  <c r="J42" i="9" s="1"/>
  <c r="L42" i="9" s="1"/>
  <c r="F42" i="9"/>
  <c r="I41" i="9"/>
  <c r="J41" i="9" s="1"/>
  <c r="L41" i="9" s="1"/>
  <c r="F41" i="9"/>
  <c r="I40" i="9"/>
  <c r="J40" i="9" s="1"/>
  <c r="F40" i="9"/>
  <c r="I39" i="9"/>
  <c r="J39" i="9" s="1"/>
  <c r="L39" i="9" s="1"/>
  <c r="F39" i="9"/>
  <c r="I38" i="9"/>
  <c r="J38" i="9" s="1"/>
  <c r="L38" i="9" s="1"/>
  <c r="F38" i="9"/>
  <c r="I37" i="9"/>
  <c r="J37" i="9" s="1"/>
  <c r="L37" i="9" s="1"/>
  <c r="F37" i="9"/>
  <c r="I36" i="9"/>
  <c r="J36" i="9" s="1"/>
  <c r="F36" i="9"/>
  <c r="I35" i="9"/>
  <c r="J35" i="9" s="1"/>
  <c r="F35" i="9"/>
  <c r="I34" i="9"/>
  <c r="J34" i="9" s="1"/>
  <c r="L34" i="9" s="1"/>
  <c r="F34" i="9"/>
  <c r="I33" i="9"/>
  <c r="J33" i="9" s="1"/>
  <c r="L33" i="9" s="1"/>
  <c r="F33" i="9"/>
  <c r="I32" i="9"/>
  <c r="J32" i="9" s="1"/>
  <c r="F32" i="9"/>
  <c r="I31" i="9"/>
  <c r="J31" i="9" s="1"/>
  <c r="F31" i="9"/>
  <c r="I30" i="9"/>
  <c r="J30" i="9" s="1"/>
  <c r="L30" i="9" s="1"/>
  <c r="F30" i="9"/>
  <c r="I29" i="9"/>
  <c r="J29" i="9" s="1"/>
  <c r="L29" i="9" s="1"/>
  <c r="F29" i="9"/>
  <c r="I28" i="9"/>
  <c r="J28" i="9" s="1"/>
  <c r="F28" i="9"/>
  <c r="I27" i="9"/>
  <c r="J27" i="9" s="1"/>
  <c r="L27" i="9" s="1"/>
  <c r="F27" i="9"/>
  <c r="I26" i="9"/>
  <c r="J26" i="9" s="1"/>
  <c r="L26" i="9" s="1"/>
  <c r="F26" i="9"/>
  <c r="I25" i="9"/>
  <c r="J25" i="9" s="1"/>
  <c r="L25" i="9" s="1"/>
  <c r="F25" i="9"/>
  <c r="L24" i="9"/>
  <c r="I24" i="9"/>
  <c r="J24" i="9" s="1"/>
  <c r="F24" i="9"/>
  <c r="I23" i="9"/>
  <c r="J23" i="9" s="1"/>
  <c r="F23" i="9"/>
  <c r="I22" i="9"/>
  <c r="J22" i="9" s="1"/>
  <c r="F22" i="9"/>
  <c r="I21" i="9"/>
  <c r="J21" i="9" s="1"/>
  <c r="L21" i="9" s="1"/>
  <c r="F21" i="9"/>
  <c r="I20" i="9"/>
  <c r="J20" i="9" s="1"/>
  <c r="F20" i="9"/>
  <c r="I19" i="9"/>
  <c r="J19" i="9" s="1"/>
  <c r="F19" i="9"/>
  <c r="I18" i="9"/>
  <c r="J18" i="9" s="1"/>
  <c r="L18" i="9" s="1"/>
  <c r="F18" i="9"/>
  <c r="J17" i="9"/>
  <c r="L17" i="9" s="1"/>
  <c r="I17" i="9"/>
  <c r="F17" i="9"/>
  <c r="I16" i="9"/>
  <c r="J16" i="9" s="1"/>
  <c r="F16" i="9"/>
  <c r="I15" i="9"/>
  <c r="J15" i="9" s="1"/>
  <c r="L15" i="9" s="1"/>
  <c r="F15" i="9"/>
  <c r="I14" i="9"/>
  <c r="J14" i="9" s="1"/>
  <c r="L14" i="9" s="1"/>
  <c r="F14" i="9"/>
  <c r="I13" i="9"/>
  <c r="J13" i="9" s="1"/>
  <c r="L13" i="9" s="1"/>
  <c r="F13" i="9"/>
  <c r="I12" i="9"/>
  <c r="J12" i="9" s="1"/>
  <c r="F12" i="9"/>
  <c r="I11" i="9"/>
  <c r="J11" i="9" s="1"/>
  <c r="L11" i="9" s="1"/>
  <c r="F11" i="9"/>
  <c r="I10" i="9"/>
  <c r="J10" i="9" s="1"/>
  <c r="F10" i="9"/>
  <c r="I9" i="9"/>
  <c r="J9" i="9" s="1"/>
  <c r="L9" i="9" s="1"/>
  <c r="F9" i="9"/>
  <c r="I8" i="9"/>
  <c r="J8" i="9" s="1"/>
  <c r="L8" i="9" s="1"/>
  <c r="F8" i="9"/>
  <c r="I7" i="9"/>
  <c r="J7" i="9" s="1"/>
  <c r="F7" i="9"/>
  <c r="I6" i="9"/>
  <c r="J6" i="9" s="1"/>
  <c r="L6" i="9" s="1"/>
  <c r="F6" i="9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I5" i="9"/>
  <c r="J5" i="9" s="1"/>
  <c r="L5" i="9" s="1"/>
  <c r="F5" i="9"/>
  <c r="I4" i="9"/>
  <c r="J4" i="9" s="1"/>
  <c r="F4" i="9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L67" i="7" s="1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L93" i="7" s="1"/>
  <c r="K94" i="7"/>
  <c r="K95" i="7"/>
  <c r="K96" i="7"/>
  <c r="K97" i="7"/>
  <c r="K98" i="7"/>
  <c r="K99" i="7"/>
  <c r="K100" i="7"/>
  <c r="K101" i="7"/>
  <c r="K102" i="7"/>
  <c r="K103" i="7"/>
  <c r="K4" i="7"/>
  <c r="I103" i="7"/>
  <c r="J103" i="7" s="1"/>
  <c r="F103" i="7"/>
  <c r="I102" i="7"/>
  <c r="J102" i="7" s="1"/>
  <c r="L102" i="7" s="1"/>
  <c r="F102" i="7"/>
  <c r="I101" i="7"/>
  <c r="J101" i="7" s="1"/>
  <c r="F101" i="7"/>
  <c r="I100" i="7"/>
  <c r="J100" i="7" s="1"/>
  <c r="L100" i="7" s="1"/>
  <c r="F100" i="7"/>
  <c r="I99" i="7"/>
  <c r="J99" i="7" s="1"/>
  <c r="F99" i="7"/>
  <c r="I98" i="7"/>
  <c r="J98" i="7" s="1"/>
  <c r="F98" i="7"/>
  <c r="I97" i="7"/>
  <c r="J97" i="7" s="1"/>
  <c r="F97" i="7"/>
  <c r="I96" i="7"/>
  <c r="J96" i="7" s="1"/>
  <c r="F96" i="7"/>
  <c r="I95" i="7"/>
  <c r="J95" i="7" s="1"/>
  <c r="F95" i="7"/>
  <c r="L94" i="7"/>
  <c r="I94" i="7"/>
  <c r="J94" i="7" s="1"/>
  <c r="F94" i="7"/>
  <c r="I93" i="7"/>
  <c r="J93" i="7" s="1"/>
  <c r="F93" i="7"/>
  <c r="I92" i="7"/>
  <c r="J92" i="7" s="1"/>
  <c r="L92" i="7" s="1"/>
  <c r="F92" i="7"/>
  <c r="I91" i="7"/>
  <c r="J91" i="7" s="1"/>
  <c r="F91" i="7"/>
  <c r="I90" i="7"/>
  <c r="J90" i="7" s="1"/>
  <c r="L90" i="7" s="1"/>
  <c r="F90" i="7"/>
  <c r="I89" i="7"/>
  <c r="J89" i="7" s="1"/>
  <c r="F89" i="7"/>
  <c r="I88" i="7"/>
  <c r="J88" i="7" s="1"/>
  <c r="L88" i="7" s="1"/>
  <c r="F88" i="7"/>
  <c r="I87" i="7"/>
  <c r="J87" i="7" s="1"/>
  <c r="F87" i="7"/>
  <c r="I86" i="7"/>
  <c r="J86" i="7" s="1"/>
  <c r="F86" i="7"/>
  <c r="L85" i="7"/>
  <c r="I85" i="7"/>
  <c r="J85" i="7" s="1"/>
  <c r="F85" i="7"/>
  <c r="I84" i="7"/>
  <c r="J84" i="7" s="1"/>
  <c r="L84" i="7" s="1"/>
  <c r="F84" i="7"/>
  <c r="I83" i="7"/>
  <c r="J83" i="7" s="1"/>
  <c r="F83" i="7"/>
  <c r="I82" i="7"/>
  <c r="J82" i="7" s="1"/>
  <c r="L82" i="7" s="1"/>
  <c r="F82" i="7"/>
  <c r="I81" i="7"/>
  <c r="J81" i="7" s="1"/>
  <c r="F81" i="7"/>
  <c r="I80" i="7"/>
  <c r="J80" i="7" s="1"/>
  <c r="F80" i="7"/>
  <c r="I79" i="7"/>
  <c r="J79" i="7" s="1"/>
  <c r="F79" i="7"/>
  <c r="I78" i="7"/>
  <c r="J78" i="7" s="1"/>
  <c r="F78" i="7"/>
  <c r="I77" i="7"/>
  <c r="J77" i="7" s="1"/>
  <c r="F77" i="7"/>
  <c r="L76" i="7"/>
  <c r="I76" i="7"/>
  <c r="J76" i="7" s="1"/>
  <c r="F76" i="7"/>
  <c r="I75" i="7"/>
  <c r="J75" i="7" s="1"/>
  <c r="F75" i="7"/>
  <c r="I74" i="7"/>
  <c r="J74" i="7" s="1"/>
  <c r="L74" i="7" s="1"/>
  <c r="F74" i="7"/>
  <c r="I73" i="7"/>
  <c r="J73" i="7" s="1"/>
  <c r="F73" i="7"/>
  <c r="L72" i="7"/>
  <c r="I72" i="7"/>
  <c r="J72" i="7" s="1"/>
  <c r="F72" i="7"/>
  <c r="I71" i="7"/>
  <c r="J71" i="7" s="1"/>
  <c r="F71" i="7"/>
  <c r="I70" i="7"/>
  <c r="J70" i="7" s="1"/>
  <c r="L70" i="7" s="1"/>
  <c r="F70" i="7"/>
  <c r="I69" i="7"/>
  <c r="J69" i="7" s="1"/>
  <c r="F69" i="7"/>
  <c r="I68" i="7"/>
  <c r="J68" i="7" s="1"/>
  <c r="F68" i="7"/>
  <c r="I67" i="7"/>
  <c r="J67" i="7" s="1"/>
  <c r="F67" i="7"/>
  <c r="I66" i="7"/>
  <c r="J66" i="7" s="1"/>
  <c r="L66" i="7" s="1"/>
  <c r="F66" i="7"/>
  <c r="I65" i="7"/>
  <c r="J65" i="7" s="1"/>
  <c r="F65" i="7"/>
  <c r="I64" i="7"/>
  <c r="J64" i="7" s="1"/>
  <c r="L64" i="7" s="1"/>
  <c r="F64" i="7"/>
  <c r="I63" i="7"/>
  <c r="J63" i="7" s="1"/>
  <c r="L63" i="7" s="1"/>
  <c r="F63" i="7"/>
  <c r="J62" i="7"/>
  <c r="I62" i="7"/>
  <c r="F62" i="7"/>
  <c r="I61" i="7"/>
  <c r="J61" i="7" s="1"/>
  <c r="F61" i="7"/>
  <c r="I60" i="7"/>
  <c r="J60" i="7" s="1"/>
  <c r="F60" i="7"/>
  <c r="I59" i="7"/>
  <c r="J59" i="7" s="1"/>
  <c r="F59" i="7"/>
  <c r="I58" i="7"/>
  <c r="J58" i="7" s="1"/>
  <c r="L58" i="7" s="1"/>
  <c r="F58" i="7"/>
  <c r="I57" i="7"/>
  <c r="J57" i="7" s="1"/>
  <c r="F57" i="7"/>
  <c r="J56" i="7"/>
  <c r="I56" i="7"/>
  <c r="F56" i="7"/>
  <c r="I55" i="7"/>
  <c r="J55" i="7" s="1"/>
  <c r="F55" i="7"/>
  <c r="I54" i="7"/>
  <c r="J54" i="7" s="1"/>
  <c r="L54" i="7" s="1"/>
  <c r="F54" i="7"/>
  <c r="I53" i="7"/>
  <c r="J53" i="7" s="1"/>
  <c r="F53" i="7"/>
  <c r="I52" i="7"/>
  <c r="J52" i="7" s="1"/>
  <c r="L52" i="7" s="1"/>
  <c r="F52" i="7"/>
  <c r="I51" i="7"/>
  <c r="J51" i="7" s="1"/>
  <c r="L51" i="7" s="1"/>
  <c r="F51" i="7"/>
  <c r="J50" i="7"/>
  <c r="I50" i="7"/>
  <c r="F50" i="7"/>
  <c r="I49" i="7"/>
  <c r="J49" i="7" s="1"/>
  <c r="F49" i="7"/>
  <c r="I48" i="7"/>
  <c r="J48" i="7" s="1"/>
  <c r="L48" i="7" s="1"/>
  <c r="F48" i="7"/>
  <c r="I47" i="7"/>
  <c r="J47" i="7" s="1"/>
  <c r="F47" i="7"/>
  <c r="I46" i="7"/>
  <c r="J46" i="7" s="1"/>
  <c r="F46" i="7"/>
  <c r="J45" i="7"/>
  <c r="I45" i="7"/>
  <c r="F45" i="7"/>
  <c r="I44" i="7"/>
  <c r="J44" i="7" s="1"/>
  <c r="F44" i="7"/>
  <c r="I43" i="7"/>
  <c r="J43" i="7" s="1"/>
  <c r="F43" i="7"/>
  <c r="I42" i="7"/>
  <c r="J42" i="7" s="1"/>
  <c r="F42" i="7"/>
  <c r="I41" i="7"/>
  <c r="J41" i="7" s="1"/>
  <c r="F41" i="7"/>
  <c r="I40" i="7"/>
  <c r="J40" i="7" s="1"/>
  <c r="L40" i="7" s="1"/>
  <c r="F40" i="7"/>
  <c r="I39" i="7"/>
  <c r="J39" i="7" s="1"/>
  <c r="L39" i="7" s="1"/>
  <c r="F39" i="7"/>
  <c r="J38" i="7"/>
  <c r="I38" i="7"/>
  <c r="F38" i="7"/>
  <c r="I37" i="7"/>
  <c r="J37" i="7" s="1"/>
  <c r="F37" i="7"/>
  <c r="I36" i="7"/>
  <c r="J36" i="7" s="1"/>
  <c r="L36" i="7" s="1"/>
  <c r="F36" i="7"/>
  <c r="I35" i="7"/>
  <c r="J35" i="7" s="1"/>
  <c r="F35" i="7"/>
  <c r="I34" i="7"/>
  <c r="J34" i="7" s="1"/>
  <c r="L34" i="7" s="1"/>
  <c r="F34" i="7"/>
  <c r="I33" i="7"/>
  <c r="J33" i="7" s="1"/>
  <c r="F33" i="7"/>
  <c r="J32" i="7"/>
  <c r="I32" i="7"/>
  <c r="F32" i="7"/>
  <c r="I31" i="7"/>
  <c r="J31" i="7" s="1"/>
  <c r="F31" i="7"/>
  <c r="I30" i="7"/>
  <c r="J30" i="7" s="1"/>
  <c r="F30" i="7"/>
  <c r="I29" i="7"/>
  <c r="J29" i="7" s="1"/>
  <c r="F29" i="7"/>
  <c r="I28" i="7"/>
  <c r="J28" i="7" s="1"/>
  <c r="L28" i="7" s="1"/>
  <c r="F28" i="7"/>
  <c r="J27" i="7"/>
  <c r="L27" i="7" s="1"/>
  <c r="I27" i="7"/>
  <c r="F27" i="7"/>
  <c r="I26" i="7"/>
  <c r="J26" i="7" s="1"/>
  <c r="F26" i="7"/>
  <c r="I25" i="7"/>
  <c r="J25" i="7" s="1"/>
  <c r="F25" i="7"/>
  <c r="J24" i="7"/>
  <c r="I24" i="7"/>
  <c r="F24" i="7"/>
  <c r="I23" i="7"/>
  <c r="J23" i="7" s="1"/>
  <c r="F23" i="7"/>
  <c r="I22" i="7"/>
  <c r="J22" i="7" s="1"/>
  <c r="L22" i="7" s="1"/>
  <c r="F22" i="7"/>
  <c r="I21" i="7"/>
  <c r="J21" i="7" s="1"/>
  <c r="L21" i="7" s="1"/>
  <c r="F21" i="7"/>
  <c r="I20" i="7"/>
  <c r="J20" i="7" s="1"/>
  <c r="F20" i="7"/>
  <c r="I19" i="7"/>
  <c r="J19" i="7" s="1"/>
  <c r="F19" i="7"/>
  <c r="J18" i="7"/>
  <c r="L18" i="7" s="1"/>
  <c r="I18" i="7"/>
  <c r="F18" i="7"/>
  <c r="I17" i="7"/>
  <c r="J17" i="7" s="1"/>
  <c r="F17" i="7"/>
  <c r="I16" i="7"/>
  <c r="J16" i="7" s="1"/>
  <c r="L16" i="7" s="1"/>
  <c r="F16" i="7"/>
  <c r="I15" i="7"/>
  <c r="J15" i="7" s="1"/>
  <c r="F15" i="7"/>
  <c r="I14" i="7"/>
  <c r="J14" i="7" s="1"/>
  <c r="F14" i="7"/>
  <c r="I13" i="7"/>
  <c r="J13" i="7" s="1"/>
  <c r="F13" i="7"/>
  <c r="I12" i="7"/>
  <c r="J12" i="7" s="1"/>
  <c r="L12" i="7" s="1"/>
  <c r="F12" i="7"/>
  <c r="I11" i="7"/>
  <c r="J11" i="7" s="1"/>
  <c r="F11" i="7"/>
  <c r="I10" i="7"/>
  <c r="J10" i="7" s="1"/>
  <c r="L10" i="7" s="1"/>
  <c r="F10" i="7"/>
  <c r="I9" i="7"/>
  <c r="J9" i="7" s="1"/>
  <c r="F9" i="7"/>
  <c r="I8" i="7"/>
  <c r="J8" i="7" s="1"/>
  <c r="F8" i="7"/>
  <c r="I7" i="7"/>
  <c r="J7" i="7" s="1"/>
  <c r="F7" i="7"/>
  <c r="I6" i="7"/>
  <c r="J6" i="7" s="1"/>
  <c r="L6" i="7" s="1"/>
  <c r="F6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I5" i="7"/>
  <c r="J5" i="7" s="1"/>
  <c r="F5" i="7"/>
  <c r="I4" i="7"/>
  <c r="J4" i="7" s="1"/>
  <c r="L4" i="7" s="1"/>
  <c r="F4" i="7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4" i="6"/>
  <c r="I103" i="6"/>
  <c r="J103" i="6" s="1"/>
  <c r="F103" i="6"/>
  <c r="I102" i="6"/>
  <c r="J102" i="6" s="1"/>
  <c r="F102" i="6"/>
  <c r="I101" i="6"/>
  <c r="J101" i="6" s="1"/>
  <c r="L101" i="6" s="1"/>
  <c r="F101" i="6"/>
  <c r="I100" i="6"/>
  <c r="J100" i="6" s="1"/>
  <c r="L100" i="6" s="1"/>
  <c r="F100" i="6"/>
  <c r="I99" i="6"/>
  <c r="J99" i="6" s="1"/>
  <c r="F99" i="6"/>
  <c r="J98" i="6"/>
  <c r="I98" i="6"/>
  <c r="F98" i="6"/>
  <c r="I97" i="6"/>
  <c r="J97" i="6" s="1"/>
  <c r="F97" i="6"/>
  <c r="I96" i="6"/>
  <c r="J96" i="6" s="1"/>
  <c r="F96" i="6"/>
  <c r="I95" i="6"/>
  <c r="J95" i="6" s="1"/>
  <c r="F95" i="6"/>
  <c r="I94" i="6"/>
  <c r="J94" i="6" s="1"/>
  <c r="F94" i="6"/>
  <c r="I93" i="6"/>
  <c r="J93" i="6" s="1"/>
  <c r="F93" i="6"/>
  <c r="I92" i="6"/>
  <c r="J92" i="6" s="1"/>
  <c r="L92" i="6" s="1"/>
  <c r="F92" i="6"/>
  <c r="I91" i="6"/>
  <c r="J91" i="6" s="1"/>
  <c r="F91" i="6"/>
  <c r="I90" i="6"/>
  <c r="J90" i="6" s="1"/>
  <c r="F90" i="6"/>
  <c r="I89" i="6"/>
  <c r="J89" i="6" s="1"/>
  <c r="F89" i="6"/>
  <c r="I88" i="6"/>
  <c r="J88" i="6" s="1"/>
  <c r="L88" i="6" s="1"/>
  <c r="F88" i="6"/>
  <c r="I87" i="6"/>
  <c r="J87" i="6" s="1"/>
  <c r="F87" i="6"/>
  <c r="I86" i="6"/>
  <c r="J86" i="6" s="1"/>
  <c r="F86" i="6"/>
  <c r="I85" i="6"/>
  <c r="J85" i="6" s="1"/>
  <c r="L85" i="6" s="1"/>
  <c r="F85" i="6"/>
  <c r="I84" i="6"/>
  <c r="J84" i="6" s="1"/>
  <c r="F84" i="6"/>
  <c r="J83" i="6"/>
  <c r="I83" i="6"/>
  <c r="F83" i="6"/>
  <c r="I82" i="6"/>
  <c r="J82" i="6" s="1"/>
  <c r="F82" i="6"/>
  <c r="I81" i="6"/>
  <c r="J81" i="6" s="1"/>
  <c r="F81" i="6"/>
  <c r="J80" i="6"/>
  <c r="L80" i="6" s="1"/>
  <c r="I80" i="6"/>
  <c r="F80" i="6"/>
  <c r="I79" i="6"/>
  <c r="J79" i="6" s="1"/>
  <c r="F79" i="6"/>
  <c r="I78" i="6"/>
  <c r="J78" i="6" s="1"/>
  <c r="F78" i="6"/>
  <c r="I77" i="6"/>
  <c r="J77" i="6" s="1"/>
  <c r="L77" i="6" s="1"/>
  <c r="F77" i="6"/>
  <c r="I76" i="6"/>
  <c r="J76" i="6" s="1"/>
  <c r="L76" i="6" s="1"/>
  <c r="F76" i="6"/>
  <c r="I75" i="6"/>
  <c r="J75" i="6" s="1"/>
  <c r="F75" i="6"/>
  <c r="J74" i="6"/>
  <c r="L74" i="6" s="1"/>
  <c r="I74" i="6"/>
  <c r="F74" i="6"/>
  <c r="I73" i="6"/>
  <c r="J73" i="6" s="1"/>
  <c r="F73" i="6"/>
  <c r="I72" i="6"/>
  <c r="J72" i="6" s="1"/>
  <c r="F72" i="6"/>
  <c r="I71" i="6"/>
  <c r="J71" i="6" s="1"/>
  <c r="F71" i="6"/>
  <c r="I70" i="6"/>
  <c r="J70" i="6" s="1"/>
  <c r="F70" i="6"/>
  <c r="I69" i="6"/>
  <c r="J69" i="6" s="1"/>
  <c r="F69" i="6"/>
  <c r="I68" i="6"/>
  <c r="J68" i="6" s="1"/>
  <c r="F68" i="6"/>
  <c r="I67" i="6"/>
  <c r="J67" i="6" s="1"/>
  <c r="F67" i="6"/>
  <c r="I66" i="6"/>
  <c r="J66" i="6" s="1"/>
  <c r="F66" i="6"/>
  <c r="I65" i="6"/>
  <c r="J65" i="6" s="1"/>
  <c r="F65" i="6"/>
  <c r="I64" i="6"/>
  <c r="J64" i="6" s="1"/>
  <c r="L64" i="6" s="1"/>
  <c r="F64" i="6"/>
  <c r="I63" i="6"/>
  <c r="J63" i="6" s="1"/>
  <c r="F63" i="6"/>
  <c r="I62" i="6"/>
  <c r="J62" i="6" s="1"/>
  <c r="L62" i="6" s="1"/>
  <c r="F62" i="6"/>
  <c r="I61" i="6"/>
  <c r="J61" i="6" s="1"/>
  <c r="L61" i="6" s="1"/>
  <c r="F61" i="6"/>
  <c r="I60" i="6"/>
  <c r="J60" i="6" s="1"/>
  <c r="F60" i="6"/>
  <c r="J59" i="6"/>
  <c r="I59" i="6"/>
  <c r="F59" i="6"/>
  <c r="I58" i="6"/>
  <c r="J58" i="6" s="1"/>
  <c r="F58" i="6"/>
  <c r="I57" i="6"/>
  <c r="J57" i="6" s="1"/>
  <c r="F57" i="6"/>
  <c r="I56" i="6"/>
  <c r="J56" i="6" s="1"/>
  <c r="L56" i="6" s="1"/>
  <c r="F56" i="6"/>
  <c r="I55" i="6"/>
  <c r="J55" i="6" s="1"/>
  <c r="F55" i="6"/>
  <c r="I54" i="6"/>
  <c r="J54" i="6" s="1"/>
  <c r="F54" i="6"/>
  <c r="I53" i="6"/>
  <c r="J53" i="6" s="1"/>
  <c r="L53" i="6" s="1"/>
  <c r="F53" i="6"/>
  <c r="I52" i="6"/>
  <c r="J52" i="6" s="1"/>
  <c r="L52" i="6" s="1"/>
  <c r="F52" i="6"/>
  <c r="I51" i="6"/>
  <c r="J51" i="6" s="1"/>
  <c r="F51" i="6"/>
  <c r="J50" i="6"/>
  <c r="L50" i="6" s="1"/>
  <c r="I50" i="6"/>
  <c r="F50" i="6"/>
  <c r="I49" i="6"/>
  <c r="J49" i="6" s="1"/>
  <c r="F49" i="6"/>
  <c r="I48" i="6"/>
  <c r="J48" i="6" s="1"/>
  <c r="F48" i="6"/>
  <c r="I47" i="6"/>
  <c r="J47" i="6" s="1"/>
  <c r="F47" i="6"/>
  <c r="I46" i="6"/>
  <c r="J46" i="6" s="1"/>
  <c r="F46" i="6"/>
  <c r="I45" i="6"/>
  <c r="J45" i="6" s="1"/>
  <c r="F45" i="6"/>
  <c r="I44" i="6"/>
  <c r="J44" i="6" s="1"/>
  <c r="F44" i="6"/>
  <c r="I43" i="6"/>
  <c r="J43" i="6" s="1"/>
  <c r="F43" i="6"/>
  <c r="I42" i="6"/>
  <c r="J42" i="6" s="1"/>
  <c r="F42" i="6"/>
  <c r="I41" i="6"/>
  <c r="J41" i="6" s="1"/>
  <c r="F41" i="6"/>
  <c r="I40" i="6"/>
  <c r="J40" i="6" s="1"/>
  <c r="L40" i="6" s="1"/>
  <c r="F40" i="6"/>
  <c r="I39" i="6"/>
  <c r="J39" i="6" s="1"/>
  <c r="F39" i="6"/>
  <c r="I38" i="6"/>
  <c r="J38" i="6" s="1"/>
  <c r="L38" i="6" s="1"/>
  <c r="F38" i="6"/>
  <c r="I37" i="6"/>
  <c r="J37" i="6" s="1"/>
  <c r="L37" i="6" s="1"/>
  <c r="F37" i="6"/>
  <c r="I36" i="6"/>
  <c r="J36" i="6" s="1"/>
  <c r="F36" i="6"/>
  <c r="J35" i="6"/>
  <c r="I35" i="6"/>
  <c r="F35" i="6"/>
  <c r="I34" i="6"/>
  <c r="J34" i="6" s="1"/>
  <c r="F34" i="6"/>
  <c r="I33" i="6"/>
  <c r="J33" i="6" s="1"/>
  <c r="F33" i="6"/>
  <c r="J32" i="6"/>
  <c r="L32" i="6" s="1"/>
  <c r="I32" i="6"/>
  <c r="F32" i="6"/>
  <c r="I31" i="6"/>
  <c r="J31" i="6" s="1"/>
  <c r="F31" i="6"/>
  <c r="I30" i="6"/>
  <c r="J30" i="6" s="1"/>
  <c r="L30" i="6" s="1"/>
  <c r="F30" i="6"/>
  <c r="I29" i="6"/>
  <c r="J29" i="6" s="1"/>
  <c r="L29" i="6" s="1"/>
  <c r="F29" i="6"/>
  <c r="I28" i="6"/>
  <c r="J28" i="6" s="1"/>
  <c r="L28" i="6" s="1"/>
  <c r="F28" i="6"/>
  <c r="I27" i="6"/>
  <c r="J27" i="6" s="1"/>
  <c r="F27" i="6"/>
  <c r="J26" i="6"/>
  <c r="L26" i="6" s="1"/>
  <c r="I26" i="6"/>
  <c r="F26" i="6"/>
  <c r="I25" i="6"/>
  <c r="J25" i="6" s="1"/>
  <c r="F25" i="6"/>
  <c r="I24" i="6"/>
  <c r="J24" i="6" s="1"/>
  <c r="L24" i="6" s="1"/>
  <c r="F24" i="6"/>
  <c r="I23" i="6"/>
  <c r="J23" i="6" s="1"/>
  <c r="F23" i="6"/>
  <c r="I22" i="6"/>
  <c r="J22" i="6" s="1"/>
  <c r="F22" i="6"/>
  <c r="I21" i="6"/>
  <c r="J21" i="6" s="1"/>
  <c r="L21" i="6" s="1"/>
  <c r="F21" i="6"/>
  <c r="J20" i="6"/>
  <c r="L20" i="6" s="1"/>
  <c r="I20" i="6"/>
  <c r="F20" i="6"/>
  <c r="I19" i="6"/>
  <c r="J19" i="6" s="1"/>
  <c r="F19" i="6"/>
  <c r="I18" i="6"/>
  <c r="J18" i="6" s="1"/>
  <c r="L18" i="6" s="1"/>
  <c r="F18" i="6"/>
  <c r="I17" i="6"/>
  <c r="J17" i="6" s="1"/>
  <c r="L17" i="6" s="1"/>
  <c r="F17" i="6"/>
  <c r="I16" i="6"/>
  <c r="J16" i="6" s="1"/>
  <c r="L16" i="6" s="1"/>
  <c r="F16" i="6"/>
  <c r="I15" i="6"/>
  <c r="J15" i="6" s="1"/>
  <c r="F15" i="6"/>
  <c r="I14" i="6"/>
  <c r="J14" i="6" s="1"/>
  <c r="L14" i="6" s="1"/>
  <c r="F14" i="6"/>
  <c r="I13" i="6"/>
  <c r="J13" i="6" s="1"/>
  <c r="L13" i="6" s="1"/>
  <c r="F13" i="6"/>
  <c r="I12" i="6"/>
  <c r="J12" i="6" s="1"/>
  <c r="L12" i="6" s="1"/>
  <c r="F12" i="6"/>
  <c r="I11" i="6"/>
  <c r="J11" i="6" s="1"/>
  <c r="F11" i="6"/>
  <c r="I10" i="6"/>
  <c r="J10" i="6" s="1"/>
  <c r="L10" i="6" s="1"/>
  <c r="F10" i="6"/>
  <c r="I9" i="6"/>
  <c r="J9" i="6" s="1"/>
  <c r="L9" i="6" s="1"/>
  <c r="F9" i="6"/>
  <c r="I8" i="6"/>
  <c r="J8" i="6" s="1"/>
  <c r="L8" i="6" s="1"/>
  <c r="F8" i="6"/>
  <c r="I7" i="6"/>
  <c r="J7" i="6" s="1"/>
  <c r="F7" i="6"/>
  <c r="I6" i="6"/>
  <c r="J6" i="6" s="1"/>
  <c r="L6" i="6" s="1"/>
  <c r="F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I5" i="6"/>
  <c r="J5" i="6" s="1"/>
  <c r="F5" i="6"/>
  <c r="I4" i="6"/>
  <c r="J4" i="6" s="1"/>
  <c r="L4" i="6" s="1"/>
  <c r="F4" i="6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4" i="5"/>
  <c r="I103" i="5"/>
  <c r="J103" i="5" s="1"/>
  <c r="F103" i="5"/>
  <c r="I102" i="5"/>
  <c r="J102" i="5" s="1"/>
  <c r="F102" i="5"/>
  <c r="I101" i="5"/>
  <c r="J101" i="5" s="1"/>
  <c r="F101" i="5"/>
  <c r="I100" i="5"/>
  <c r="J100" i="5" s="1"/>
  <c r="L100" i="5" s="1"/>
  <c r="F100" i="5"/>
  <c r="I99" i="5"/>
  <c r="J99" i="5" s="1"/>
  <c r="L99" i="5" s="1"/>
  <c r="F99" i="5"/>
  <c r="I98" i="5"/>
  <c r="J98" i="5" s="1"/>
  <c r="F98" i="5"/>
  <c r="I97" i="5"/>
  <c r="J97" i="5" s="1"/>
  <c r="F97" i="5"/>
  <c r="I96" i="5"/>
  <c r="J96" i="5" s="1"/>
  <c r="F96" i="5"/>
  <c r="I95" i="5"/>
  <c r="J95" i="5" s="1"/>
  <c r="L95" i="5" s="1"/>
  <c r="F95" i="5"/>
  <c r="I94" i="5"/>
  <c r="J94" i="5" s="1"/>
  <c r="F94" i="5"/>
  <c r="I93" i="5"/>
  <c r="J93" i="5" s="1"/>
  <c r="F93" i="5"/>
  <c r="I92" i="5"/>
  <c r="J92" i="5" s="1"/>
  <c r="F92" i="5"/>
  <c r="I91" i="5"/>
  <c r="J91" i="5" s="1"/>
  <c r="F91" i="5"/>
  <c r="I90" i="5"/>
  <c r="J90" i="5" s="1"/>
  <c r="F90" i="5"/>
  <c r="I89" i="5"/>
  <c r="J89" i="5" s="1"/>
  <c r="F89" i="5"/>
  <c r="I88" i="5"/>
  <c r="J88" i="5" s="1"/>
  <c r="F88" i="5"/>
  <c r="I87" i="5"/>
  <c r="J87" i="5" s="1"/>
  <c r="L87" i="5" s="1"/>
  <c r="F87" i="5"/>
  <c r="I86" i="5"/>
  <c r="J86" i="5" s="1"/>
  <c r="F86" i="5"/>
  <c r="I85" i="5"/>
  <c r="J85" i="5" s="1"/>
  <c r="F85" i="5"/>
  <c r="L84" i="5"/>
  <c r="I84" i="5"/>
  <c r="J84" i="5" s="1"/>
  <c r="F84" i="5"/>
  <c r="I83" i="5"/>
  <c r="J83" i="5" s="1"/>
  <c r="L83" i="5" s="1"/>
  <c r="F83" i="5"/>
  <c r="I82" i="5"/>
  <c r="J82" i="5" s="1"/>
  <c r="F82" i="5"/>
  <c r="I81" i="5"/>
  <c r="J81" i="5" s="1"/>
  <c r="L81" i="5" s="1"/>
  <c r="F81" i="5"/>
  <c r="I80" i="5"/>
  <c r="J80" i="5" s="1"/>
  <c r="F80" i="5"/>
  <c r="I79" i="5"/>
  <c r="J79" i="5" s="1"/>
  <c r="L79" i="5" s="1"/>
  <c r="F79" i="5"/>
  <c r="I78" i="5"/>
  <c r="J78" i="5" s="1"/>
  <c r="F78" i="5"/>
  <c r="I77" i="5"/>
  <c r="J77" i="5" s="1"/>
  <c r="F77" i="5"/>
  <c r="I76" i="5"/>
  <c r="J76" i="5" s="1"/>
  <c r="F76" i="5"/>
  <c r="I75" i="5"/>
  <c r="J75" i="5" s="1"/>
  <c r="L75" i="5" s="1"/>
  <c r="F75" i="5"/>
  <c r="I74" i="5"/>
  <c r="J74" i="5" s="1"/>
  <c r="F74" i="5"/>
  <c r="I73" i="5"/>
  <c r="J73" i="5" s="1"/>
  <c r="F73" i="5"/>
  <c r="I72" i="5"/>
  <c r="J72" i="5" s="1"/>
  <c r="F72" i="5"/>
  <c r="I71" i="5"/>
  <c r="J71" i="5" s="1"/>
  <c r="F71" i="5"/>
  <c r="I70" i="5"/>
  <c r="J70" i="5" s="1"/>
  <c r="F70" i="5"/>
  <c r="I69" i="5"/>
  <c r="J69" i="5" s="1"/>
  <c r="F69" i="5"/>
  <c r="I68" i="5"/>
  <c r="J68" i="5" s="1"/>
  <c r="F68" i="5"/>
  <c r="J67" i="5"/>
  <c r="L67" i="5" s="1"/>
  <c r="I67" i="5"/>
  <c r="F67" i="5"/>
  <c r="I66" i="5"/>
  <c r="J66" i="5" s="1"/>
  <c r="F66" i="5"/>
  <c r="I65" i="5"/>
  <c r="J65" i="5" s="1"/>
  <c r="F65" i="5"/>
  <c r="I64" i="5"/>
  <c r="J64" i="5" s="1"/>
  <c r="F64" i="5"/>
  <c r="I63" i="5"/>
  <c r="J63" i="5" s="1"/>
  <c r="L63" i="5" s="1"/>
  <c r="F63" i="5"/>
  <c r="I62" i="5"/>
  <c r="J62" i="5" s="1"/>
  <c r="F62" i="5"/>
  <c r="I61" i="5"/>
  <c r="J61" i="5" s="1"/>
  <c r="F61" i="5"/>
  <c r="I60" i="5"/>
  <c r="J60" i="5" s="1"/>
  <c r="L60" i="5" s="1"/>
  <c r="F60" i="5"/>
  <c r="I59" i="5"/>
  <c r="J59" i="5" s="1"/>
  <c r="L59" i="5" s="1"/>
  <c r="F59" i="5"/>
  <c r="J58" i="5"/>
  <c r="I58" i="5"/>
  <c r="F58" i="5"/>
  <c r="I57" i="5"/>
  <c r="J57" i="5" s="1"/>
  <c r="L57" i="5" s="1"/>
  <c r="F57" i="5"/>
  <c r="I56" i="5"/>
  <c r="J56" i="5" s="1"/>
  <c r="F56" i="5"/>
  <c r="I55" i="5"/>
  <c r="J55" i="5" s="1"/>
  <c r="L55" i="5" s="1"/>
  <c r="F55" i="5"/>
  <c r="I54" i="5"/>
  <c r="J54" i="5" s="1"/>
  <c r="L54" i="5" s="1"/>
  <c r="F54" i="5"/>
  <c r="I53" i="5"/>
  <c r="J53" i="5" s="1"/>
  <c r="F53" i="5"/>
  <c r="I52" i="5"/>
  <c r="J52" i="5" s="1"/>
  <c r="L52" i="5" s="1"/>
  <c r="F52" i="5"/>
  <c r="J51" i="5"/>
  <c r="L51" i="5" s="1"/>
  <c r="I51" i="5"/>
  <c r="F51" i="5"/>
  <c r="I50" i="5"/>
  <c r="J50" i="5" s="1"/>
  <c r="F50" i="5"/>
  <c r="I49" i="5"/>
  <c r="J49" i="5" s="1"/>
  <c r="L49" i="5" s="1"/>
  <c r="F49" i="5"/>
  <c r="I48" i="5"/>
  <c r="J48" i="5" s="1"/>
  <c r="F48" i="5"/>
  <c r="I47" i="5"/>
  <c r="J47" i="5" s="1"/>
  <c r="L47" i="5" s="1"/>
  <c r="F47" i="5"/>
  <c r="I46" i="5"/>
  <c r="J46" i="5" s="1"/>
  <c r="F46" i="5"/>
  <c r="I45" i="5"/>
  <c r="J45" i="5" s="1"/>
  <c r="L45" i="5" s="1"/>
  <c r="F45" i="5"/>
  <c r="I44" i="5"/>
  <c r="J44" i="5" s="1"/>
  <c r="F44" i="5"/>
  <c r="J43" i="5"/>
  <c r="L43" i="5" s="1"/>
  <c r="I43" i="5"/>
  <c r="F43" i="5"/>
  <c r="I42" i="5"/>
  <c r="J42" i="5" s="1"/>
  <c r="F42" i="5"/>
  <c r="I41" i="5"/>
  <c r="J41" i="5" s="1"/>
  <c r="F41" i="5"/>
  <c r="I40" i="5"/>
  <c r="J40" i="5" s="1"/>
  <c r="F40" i="5"/>
  <c r="I39" i="5"/>
  <c r="J39" i="5" s="1"/>
  <c r="L39" i="5" s="1"/>
  <c r="F39" i="5"/>
  <c r="I38" i="5"/>
  <c r="J38" i="5" s="1"/>
  <c r="L38" i="5" s="1"/>
  <c r="F38" i="5"/>
  <c r="I37" i="5"/>
  <c r="J37" i="5" s="1"/>
  <c r="L37" i="5" s="1"/>
  <c r="F37" i="5"/>
  <c r="I36" i="5"/>
  <c r="J36" i="5" s="1"/>
  <c r="L36" i="5" s="1"/>
  <c r="F36" i="5"/>
  <c r="I35" i="5"/>
  <c r="J35" i="5" s="1"/>
  <c r="L35" i="5" s="1"/>
  <c r="F35" i="5"/>
  <c r="I34" i="5"/>
  <c r="J34" i="5" s="1"/>
  <c r="F34" i="5"/>
  <c r="J33" i="5"/>
  <c r="I33" i="5"/>
  <c r="F33" i="5"/>
  <c r="I32" i="5"/>
  <c r="J32" i="5" s="1"/>
  <c r="F32" i="5"/>
  <c r="I31" i="5"/>
  <c r="J31" i="5" s="1"/>
  <c r="L31" i="5" s="1"/>
  <c r="F31" i="5"/>
  <c r="I30" i="5"/>
  <c r="J30" i="5" s="1"/>
  <c r="F30" i="5"/>
  <c r="I29" i="5"/>
  <c r="J29" i="5" s="1"/>
  <c r="L29" i="5" s="1"/>
  <c r="F29" i="5"/>
  <c r="I28" i="5"/>
  <c r="J28" i="5" s="1"/>
  <c r="F28" i="5"/>
  <c r="I27" i="5"/>
  <c r="J27" i="5" s="1"/>
  <c r="L27" i="5" s="1"/>
  <c r="F27" i="5"/>
  <c r="I26" i="5"/>
  <c r="J26" i="5" s="1"/>
  <c r="F26" i="5"/>
  <c r="I25" i="5"/>
  <c r="J25" i="5" s="1"/>
  <c r="L25" i="5" s="1"/>
  <c r="F25" i="5"/>
  <c r="I24" i="5"/>
  <c r="J24" i="5" s="1"/>
  <c r="L24" i="5" s="1"/>
  <c r="F24" i="5"/>
  <c r="I23" i="5"/>
  <c r="J23" i="5" s="1"/>
  <c r="L23" i="5" s="1"/>
  <c r="F23" i="5"/>
  <c r="I22" i="5"/>
  <c r="J22" i="5" s="1"/>
  <c r="F22" i="5"/>
  <c r="J21" i="5"/>
  <c r="I21" i="5"/>
  <c r="F21" i="5"/>
  <c r="I20" i="5"/>
  <c r="J20" i="5" s="1"/>
  <c r="F20" i="5"/>
  <c r="I19" i="5"/>
  <c r="J19" i="5" s="1"/>
  <c r="L19" i="5" s="1"/>
  <c r="F19" i="5"/>
  <c r="I18" i="5"/>
  <c r="J18" i="5" s="1"/>
  <c r="F18" i="5"/>
  <c r="I17" i="5"/>
  <c r="J17" i="5" s="1"/>
  <c r="L17" i="5" s="1"/>
  <c r="F17" i="5"/>
  <c r="I16" i="5"/>
  <c r="J16" i="5" s="1"/>
  <c r="F16" i="5"/>
  <c r="J15" i="5"/>
  <c r="L15" i="5" s="1"/>
  <c r="I15" i="5"/>
  <c r="F15" i="5"/>
  <c r="I14" i="5"/>
  <c r="J14" i="5" s="1"/>
  <c r="F14" i="5"/>
  <c r="I13" i="5"/>
  <c r="J13" i="5" s="1"/>
  <c r="L13" i="5" s="1"/>
  <c r="F13" i="5"/>
  <c r="I12" i="5"/>
  <c r="J12" i="5" s="1"/>
  <c r="L12" i="5" s="1"/>
  <c r="F12" i="5"/>
  <c r="I11" i="5"/>
  <c r="J11" i="5" s="1"/>
  <c r="L11" i="5" s="1"/>
  <c r="F11" i="5"/>
  <c r="I10" i="5"/>
  <c r="J10" i="5" s="1"/>
  <c r="F10" i="5"/>
  <c r="J9" i="5"/>
  <c r="L9" i="5" s="1"/>
  <c r="I9" i="5"/>
  <c r="F9" i="5"/>
  <c r="I8" i="5"/>
  <c r="J8" i="5" s="1"/>
  <c r="F8" i="5"/>
  <c r="I7" i="5"/>
  <c r="J7" i="5" s="1"/>
  <c r="L7" i="5" s="1"/>
  <c r="F7" i="5"/>
  <c r="I6" i="5"/>
  <c r="J6" i="5" s="1"/>
  <c r="L6" i="5" s="1"/>
  <c r="F6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I5" i="5"/>
  <c r="J5" i="5" s="1"/>
  <c r="L5" i="5" s="1"/>
  <c r="F5" i="5"/>
  <c r="I4" i="5"/>
  <c r="J4" i="5" s="1"/>
  <c r="L4" i="5" s="1"/>
  <c r="F4" i="5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4" i="4"/>
  <c r="I103" i="4"/>
  <c r="J103" i="4" s="1"/>
  <c r="F103" i="4"/>
  <c r="I102" i="4"/>
  <c r="J102" i="4" s="1"/>
  <c r="L102" i="4" s="1"/>
  <c r="F102" i="4"/>
  <c r="I101" i="4"/>
  <c r="J101" i="4" s="1"/>
  <c r="L101" i="4" s="1"/>
  <c r="F101" i="4"/>
  <c r="J100" i="4"/>
  <c r="I100" i="4"/>
  <c r="F100" i="4"/>
  <c r="I99" i="4"/>
  <c r="J99" i="4" s="1"/>
  <c r="L99" i="4" s="1"/>
  <c r="F99" i="4"/>
  <c r="J98" i="4"/>
  <c r="L98" i="4" s="1"/>
  <c r="I98" i="4"/>
  <c r="F98" i="4"/>
  <c r="I97" i="4"/>
  <c r="J97" i="4" s="1"/>
  <c r="L97" i="4" s="1"/>
  <c r="F97" i="4"/>
  <c r="J96" i="4"/>
  <c r="L96" i="4" s="1"/>
  <c r="I96" i="4"/>
  <c r="F96" i="4"/>
  <c r="I95" i="4"/>
  <c r="J95" i="4" s="1"/>
  <c r="L95" i="4" s="1"/>
  <c r="F95" i="4"/>
  <c r="I94" i="4"/>
  <c r="J94" i="4" s="1"/>
  <c r="F94" i="4"/>
  <c r="L93" i="4"/>
  <c r="I93" i="4"/>
  <c r="J93" i="4" s="1"/>
  <c r="F93" i="4"/>
  <c r="I92" i="4"/>
  <c r="J92" i="4" s="1"/>
  <c r="L92" i="4" s="1"/>
  <c r="F92" i="4"/>
  <c r="I91" i="4"/>
  <c r="J91" i="4" s="1"/>
  <c r="F91" i="4"/>
  <c r="I90" i="4"/>
  <c r="J90" i="4" s="1"/>
  <c r="F90" i="4"/>
  <c r="I89" i="4"/>
  <c r="J89" i="4" s="1"/>
  <c r="L89" i="4" s="1"/>
  <c r="F89" i="4"/>
  <c r="I88" i="4"/>
  <c r="J88" i="4" s="1"/>
  <c r="F88" i="4"/>
  <c r="L87" i="4"/>
  <c r="I87" i="4"/>
  <c r="J87" i="4" s="1"/>
  <c r="F87" i="4"/>
  <c r="I86" i="4"/>
  <c r="J86" i="4" s="1"/>
  <c r="F86" i="4"/>
  <c r="I85" i="4"/>
  <c r="J85" i="4" s="1"/>
  <c r="F85" i="4"/>
  <c r="I84" i="4"/>
  <c r="J84" i="4" s="1"/>
  <c r="L84" i="4" s="1"/>
  <c r="F84" i="4"/>
  <c r="I83" i="4"/>
  <c r="J83" i="4" s="1"/>
  <c r="L83" i="4" s="1"/>
  <c r="F83" i="4"/>
  <c r="I82" i="4"/>
  <c r="J82" i="4" s="1"/>
  <c r="F82" i="4"/>
  <c r="L81" i="4"/>
  <c r="I81" i="4"/>
  <c r="J81" i="4" s="1"/>
  <c r="F81" i="4"/>
  <c r="I80" i="4"/>
  <c r="J80" i="4" s="1"/>
  <c r="F80" i="4"/>
  <c r="I79" i="4"/>
  <c r="J79" i="4" s="1"/>
  <c r="F79" i="4"/>
  <c r="I78" i="4"/>
  <c r="J78" i="4" s="1"/>
  <c r="F78" i="4"/>
  <c r="I77" i="4"/>
  <c r="J77" i="4" s="1"/>
  <c r="F77" i="4"/>
  <c r="I76" i="4"/>
  <c r="J76" i="4" s="1"/>
  <c r="F76" i="4"/>
  <c r="I75" i="4"/>
  <c r="J75" i="4" s="1"/>
  <c r="L75" i="4" s="1"/>
  <c r="F75" i="4"/>
  <c r="I74" i="4"/>
  <c r="J74" i="4" s="1"/>
  <c r="L74" i="4" s="1"/>
  <c r="F74" i="4"/>
  <c r="I73" i="4"/>
  <c r="J73" i="4" s="1"/>
  <c r="L73" i="4" s="1"/>
  <c r="F73" i="4"/>
  <c r="I72" i="4"/>
  <c r="J72" i="4" s="1"/>
  <c r="F72" i="4"/>
  <c r="L71" i="4"/>
  <c r="I71" i="4"/>
  <c r="J71" i="4" s="1"/>
  <c r="F71" i="4"/>
  <c r="I70" i="4"/>
  <c r="J70" i="4" s="1"/>
  <c r="F70" i="4"/>
  <c r="I69" i="4"/>
  <c r="J69" i="4" s="1"/>
  <c r="F69" i="4"/>
  <c r="I68" i="4"/>
  <c r="J68" i="4" s="1"/>
  <c r="L68" i="4" s="1"/>
  <c r="F68" i="4"/>
  <c r="I67" i="4"/>
  <c r="J67" i="4" s="1"/>
  <c r="F67" i="4"/>
  <c r="I66" i="4"/>
  <c r="J66" i="4" s="1"/>
  <c r="L66" i="4" s="1"/>
  <c r="F66" i="4"/>
  <c r="L65" i="4"/>
  <c r="I65" i="4"/>
  <c r="J65" i="4" s="1"/>
  <c r="F65" i="4"/>
  <c r="I64" i="4"/>
  <c r="J64" i="4" s="1"/>
  <c r="F64" i="4"/>
  <c r="I63" i="4"/>
  <c r="J63" i="4" s="1"/>
  <c r="F63" i="4"/>
  <c r="I62" i="4"/>
  <c r="J62" i="4" s="1"/>
  <c r="F62" i="4"/>
  <c r="I61" i="4"/>
  <c r="J61" i="4" s="1"/>
  <c r="F61" i="4"/>
  <c r="I60" i="4"/>
  <c r="J60" i="4" s="1"/>
  <c r="L60" i="4" s="1"/>
  <c r="F60" i="4"/>
  <c r="I59" i="4"/>
  <c r="J59" i="4" s="1"/>
  <c r="L59" i="4" s="1"/>
  <c r="F59" i="4"/>
  <c r="I58" i="4"/>
  <c r="J58" i="4" s="1"/>
  <c r="F58" i="4"/>
  <c r="L57" i="4"/>
  <c r="I57" i="4"/>
  <c r="J57" i="4" s="1"/>
  <c r="F57" i="4"/>
  <c r="I56" i="4"/>
  <c r="J56" i="4" s="1"/>
  <c r="L56" i="4" s="1"/>
  <c r="F56" i="4"/>
  <c r="I55" i="4"/>
  <c r="J55" i="4" s="1"/>
  <c r="F55" i="4"/>
  <c r="I54" i="4"/>
  <c r="J54" i="4" s="1"/>
  <c r="L54" i="4" s="1"/>
  <c r="F54" i="4"/>
  <c r="I53" i="4"/>
  <c r="J53" i="4" s="1"/>
  <c r="L53" i="4" s="1"/>
  <c r="F53" i="4"/>
  <c r="I52" i="4"/>
  <c r="J52" i="4" s="1"/>
  <c r="F52" i="4"/>
  <c r="L51" i="4"/>
  <c r="I51" i="4"/>
  <c r="J51" i="4" s="1"/>
  <c r="F51" i="4"/>
  <c r="I50" i="4"/>
  <c r="J50" i="4" s="1"/>
  <c r="L50" i="4" s="1"/>
  <c r="F50" i="4"/>
  <c r="I49" i="4"/>
  <c r="J49" i="4" s="1"/>
  <c r="F49" i="4"/>
  <c r="I48" i="4"/>
  <c r="J48" i="4" s="1"/>
  <c r="L48" i="4" s="1"/>
  <c r="F48" i="4"/>
  <c r="I47" i="4"/>
  <c r="J47" i="4" s="1"/>
  <c r="L47" i="4" s="1"/>
  <c r="F47" i="4"/>
  <c r="I46" i="4"/>
  <c r="J46" i="4" s="1"/>
  <c r="F46" i="4"/>
  <c r="L45" i="4"/>
  <c r="I45" i="4"/>
  <c r="J45" i="4" s="1"/>
  <c r="F45" i="4"/>
  <c r="I44" i="4"/>
  <c r="J44" i="4" s="1"/>
  <c r="F44" i="4"/>
  <c r="I43" i="4"/>
  <c r="J43" i="4" s="1"/>
  <c r="F43" i="4"/>
  <c r="I42" i="4"/>
  <c r="J42" i="4" s="1"/>
  <c r="L42" i="4" s="1"/>
  <c r="F42" i="4"/>
  <c r="I41" i="4"/>
  <c r="J41" i="4" s="1"/>
  <c r="L41" i="4" s="1"/>
  <c r="F41" i="4"/>
  <c r="I40" i="4"/>
  <c r="J40" i="4" s="1"/>
  <c r="F40" i="4"/>
  <c r="I39" i="4"/>
  <c r="J39" i="4" s="1"/>
  <c r="L39" i="4" s="1"/>
  <c r="F39" i="4"/>
  <c r="I38" i="4"/>
  <c r="J38" i="4" s="1"/>
  <c r="F38" i="4"/>
  <c r="I37" i="4"/>
  <c r="J37" i="4" s="1"/>
  <c r="L37" i="4" s="1"/>
  <c r="F37" i="4"/>
  <c r="I36" i="4"/>
  <c r="J36" i="4" s="1"/>
  <c r="L36" i="4" s="1"/>
  <c r="F36" i="4"/>
  <c r="L35" i="4"/>
  <c r="I35" i="4"/>
  <c r="J35" i="4" s="1"/>
  <c r="F35" i="4"/>
  <c r="I34" i="4"/>
  <c r="J34" i="4" s="1"/>
  <c r="F34" i="4"/>
  <c r="I33" i="4"/>
  <c r="J33" i="4" s="1"/>
  <c r="F33" i="4"/>
  <c r="I32" i="4"/>
  <c r="J32" i="4" s="1"/>
  <c r="L32" i="4" s="1"/>
  <c r="F32" i="4"/>
  <c r="I31" i="4"/>
  <c r="J31" i="4" s="1"/>
  <c r="L31" i="4" s="1"/>
  <c r="F31" i="4"/>
  <c r="I30" i="4"/>
  <c r="J30" i="4" s="1"/>
  <c r="L30" i="4" s="1"/>
  <c r="F30" i="4"/>
  <c r="L29" i="4"/>
  <c r="I29" i="4"/>
  <c r="J29" i="4" s="1"/>
  <c r="F29" i="4"/>
  <c r="I28" i="4"/>
  <c r="J28" i="4" s="1"/>
  <c r="F28" i="4"/>
  <c r="I27" i="4"/>
  <c r="J27" i="4" s="1"/>
  <c r="F27" i="4"/>
  <c r="I26" i="4"/>
  <c r="J26" i="4" s="1"/>
  <c r="F26" i="4"/>
  <c r="I25" i="4"/>
  <c r="J25" i="4" s="1"/>
  <c r="F25" i="4"/>
  <c r="I24" i="4"/>
  <c r="J24" i="4" s="1"/>
  <c r="L24" i="4" s="1"/>
  <c r="F24" i="4"/>
  <c r="I23" i="4"/>
  <c r="J23" i="4" s="1"/>
  <c r="L23" i="4" s="1"/>
  <c r="F23" i="4"/>
  <c r="I22" i="4"/>
  <c r="J22" i="4" s="1"/>
  <c r="F22" i="4"/>
  <c r="L21" i="4"/>
  <c r="I21" i="4"/>
  <c r="J21" i="4" s="1"/>
  <c r="F21" i="4"/>
  <c r="I20" i="4"/>
  <c r="J20" i="4" s="1"/>
  <c r="L20" i="4" s="1"/>
  <c r="F20" i="4"/>
  <c r="I19" i="4"/>
  <c r="J19" i="4" s="1"/>
  <c r="F19" i="4"/>
  <c r="I18" i="4"/>
  <c r="J18" i="4" s="1"/>
  <c r="F18" i="4"/>
  <c r="I17" i="4"/>
  <c r="J17" i="4" s="1"/>
  <c r="F17" i="4"/>
  <c r="I16" i="4"/>
  <c r="J16" i="4" s="1"/>
  <c r="F16" i="4"/>
  <c r="I15" i="4"/>
  <c r="J15" i="4" s="1"/>
  <c r="L15" i="4" s="1"/>
  <c r="F15" i="4"/>
  <c r="I14" i="4"/>
  <c r="J14" i="4" s="1"/>
  <c r="F14" i="4"/>
  <c r="J13" i="4"/>
  <c r="L13" i="4" s="1"/>
  <c r="I13" i="4"/>
  <c r="F13" i="4"/>
  <c r="I12" i="4"/>
  <c r="J12" i="4" s="1"/>
  <c r="L12" i="4" s="1"/>
  <c r="F12" i="4"/>
  <c r="I11" i="4"/>
  <c r="J11" i="4" s="1"/>
  <c r="L11" i="4" s="1"/>
  <c r="F11" i="4"/>
  <c r="I10" i="4"/>
  <c r="J10" i="4" s="1"/>
  <c r="F10" i="4"/>
  <c r="J9" i="4"/>
  <c r="L9" i="4" s="1"/>
  <c r="I9" i="4"/>
  <c r="F9" i="4"/>
  <c r="I8" i="4"/>
  <c r="J8" i="4" s="1"/>
  <c r="F8" i="4"/>
  <c r="I7" i="4"/>
  <c r="J7" i="4" s="1"/>
  <c r="L7" i="4" s="1"/>
  <c r="F7" i="4"/>
  <c r="I6" i="4"/>
  <c r="J6" i="4" s="1"/>
  <c r="L6" i="4" s="1"/>
  <c r="F6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I5" i="4"/>
  <c r="J5" i="4" s="1"/>
  <c r="F5" i="4"/>
  <c r="I4" i="4"/>
  <c r="J4" i="4" s="1"/>
  <c r="L4" i="4" s="1"/>
  <c r="F4" i="4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4" i="3"/>
  <c r="J103" i="3"/>
  <c r="I103" i="3"/>
  <c r="F103" i="3"/>
  <c r="I102" i="3"/>
  <c r="J102" i="3" s="1"/>
  <c r="L102" i="3" s="1"/>
  <c r="F102" i="3"/>
  <c r="I101" i="3"/>
  <c r="J101" i="3" s="1"/>
  <c r="F101" i="3"/>
  <c r="I100" i="3"/>
  <c r="J100" i="3" s="1"/>
  <c r="F100" i="3"/>
  <c r="I99" i="3"/>
  <c r="J99" i="3" s="1"/>
  <c r="F99" i="3"/>
  <c r="I98" i="3"/>
  <c r="J98" i="3" s="1"/>
  <c r="F98" i="3"/>
  <c r="I97" i="3"/>
  <c r="J97" i="3" s="1"/>
  <c r="F97" i="3"/>
  <c r="I96" i="3"/>
  <c r="J96" i="3" s="1"/>
  <c r="F96" i="3"/>
  <c r="I95" i="3"/>
  <c r="J95" i="3" s="1"/>
  <c r="F95" i="3"/>
  <c r="J94" i="3"/>
  <c r="I94" i="3"/>
  <c r="F94" i="3"/>
  <c r="I93" i="3"/>
  <c r="J93" i="3" s="1"/>
  <c r="F93" i="3"/>
  <c r="I92" i="3"/>
  <c r="J92" i="3" s="1"/>
  <c r="F92" i="3"/>
  <c r="I91" i="3"/>
  <c r="J91" i="3" s="1"/>
  <c r="L91" i="3" s="1"/>
  <c r="F91" i="3"/>
  <c r="I90" i="3"/>
  <c r="J90" i="3" s="1"/>
  <c r="F90" i="3"/>
  <c r="I89" i="3"/>
  <c r="J89" i="3" s="1"/>
  <c r="L89" i="3" s="1"/>
  <c r="F89" i="3"/>
  <c r="I88" i="3"/>
  <c r="J88" i="3" s="1"/>
  <c r="F88" i="3"/>
  <c r="I87" i="3"/>
  <c r="J87" i="3" s="1"/>
  <c r="F87" i="3"/>
  <c r="I86" i="3"/>
  <c r="J86" i="3" s="1"/>
  <c r="F86" i="3"/>
  <c r="I85" i="3"/>
  <c r="J85" i="3" s="1"/>
  <c r="L85" i="3" s="1"/>
  <c r="F85" i="3"/>
  <c r="I84" i="3"/>
  <c r="J84" i="3" s="1"/>
  <c r="F84" i="3"/>
  <c r="I83" i="3"/>
  <c r="J83" i="3" s="1"/>
  <c r="L83" i="3" s="1"/>
  <c r="F83" i="3"/>
  <c r="I82" i="3"/>
  <c r="J82" i="3" s="1"/>
  <c r="F82" i="3"/>
  <c r="I81" i="3"/>
  <c r="J81" i="3" s="1"/>
  <c r="F81" i="3"/>
  <c r="I80" i="3"/>
  <c r="J80" i="3" s="1"/>
  <c r="L80" i="3" s="1"/>
  <c r="F80" i="3"/>
  <c r="I79" i="3"/>
  <c r="J79" i="3" s="1"/>
  <c r="F79" i="3"/>
  <c r="I78" i="3"/>
  <c r="J78" i="3" s="1"/>
  <c r="L78" i="3" s="1"/>
  <c r="F78" i="3"/>
  <c r="I77" i="3"/>
  <c r="J77" i="3" s="1"/>
  <c r="L77" i="3" s="1"/>
  <c r="F77" i="3"/>
  <c r="I76" i="3"/>
  <c r="J76" i="3" s="1"/>
  <c r="L76" i="3" s="1"/>
  <c r="F76" i="3"/>
  <c r="I75" i="3"/>
  <c r="J75" i="3" s="1"/>
  <c r="F75" i="3"/>
  <c r="J74" i="3"/>
  <c r="I74" i="3"/>
  <c r="F74" i="3"/>
  <c r="I73" i="3"/>
  <c r="J73" i="3" s="1"/>
  <c r="L73" i="3" s="1"/>
  <c r="F73" i="3"/>
  <c r="I72" i="3"/>
  <c r="J72" i="3" s="1"/>
  <c r="F72" i="3"/>
  <c r="I71" i="3"/>
  <c r="J71" i="3" s="1"/>
  <c r="F71" i="3"/>
  <c r="I70" i="3"/>
  <c r="J70" i="3" s="1"/>
  <c r="F70" i="3"/>
  <c r="I69" i="3"/>
  <c r="J69" i="3" s="1"/>
  <c r="L69" i="3" s="1"/>
  <c r="F69" i="3"/>
  <c r="I68" i="3"/>
  <c r="J68" i="3" s="1"/>
  <c r="L68" i="3" s="1"/>
  <c r="F68" i="3"/>
  <c r="I67" i="3"/>
  <c r="J67" i="3" s="1"/>
  <c r="L67" i="3" s="1"/>
  <c r="F67" i="3"/>
  <c r="I66" i="3"/>
  <c r="J66" i="3" s="1"/>
  <c r="L66" i="3" s="1"/>
  <c r="F66" i="3"/>
  <c r="I65" i="3"/>
  <c r="J65" i="3" s="1"/>
  <c r="L65" i="3" s="1"/>
  <c r="F65" i="3"/>
  <c r="I64" i="3"/>
  <c r="J64" i="3" s="1"/>
  <c r="L64" i="3" s="1"/>
  <c r="F64" i="3"/>
  <c r="I63" i="3"/>
  <c r="J63" i="3" s="1"/>
  <c r="F63" i="3"/>
  <c r="I62" i="3"/>
  <c r="J62" i="3" s="1"/>
  <c r="F62" i="3"/>
  <c r="I61" i="3"/>
  <c r="J61" i="3" s="1"/>
  <c r="L61" i="3" s="1"/>
  <c r="F61" i="3"/>
  <c r="I60" i="3"/>
  <c r="J60" i="3" s="1"/>
  <c r="F60" i="3"/>
  <c r="I59" i="3"/>
  <c r="J59" i="3" s="1"/>
  <c r="L59" i="3" s="1"/>
  <c r="F59" i="3"/>
  <c r="I58" i="3"/>
  <c r="J58" i="3" s="1"/>
  <c r="F58" i="3"/>
  <c r="I57" i="3"/>
  <c r="J57" i="3" s="1"/>
  <c r="L57" i="3" s="1"/>
  <c r="F57" i="3"/>
  <c r="I56" i="3"/>
  <c r="J56" i="3" s="1"/>
  <c r="L56" i="3" s="1"/>
  <c r="F56" i="3"/>
  <c r="I55" i="3"/>
  <c r="J55" i="3" s="1"/>
  <c r="F55" i="3"/>
  <c r="I54" i="3"/>
  <c r="J54" i="3" s="1"/>
  <c r="L54" i="3" s="1"/>
  <c r="F54" i="3"/>
  <c r="I53" i="3"/>
  <c r="J53" i="3" s="1"/>
  <c r="L53" i="3" s="1"/>
  <c r="F53" i="3"/>
  <c r="I52" i="3"/>
  <c r="J52" i="3" s="1"/>
  <c r="L52" i="3" s="1"/>
  <c r="F52" i="3"/>
  <c r="I51" i="3"/>
  <c r="J51" i="3" s="1"/>
  <c r="F51" i="3"/>
  <c r="J50" i="3"/>
  <c r="I50" i="3"/>
  <c r="F50" i="3"/>
  <c r="I49" i="3"/>
  <c r="J49" i="3" s="1"/>
  <c r="L49" i="3" s="1"/>
  <c r="F49" i="3"/>
  <c r="I48" i="3"/>
  <c r="J48" i="3" s="1"/>
  <c r="F48" i="3"/>
  <c r="I47" i="3"/>
  <c r="J47" i="3" s="1"/>
  <c r="F47" i="3"/>
  <c r="I46" i="3"/>
  <c r="J46" i="3" s="1"/>
  <c r="F46" i="3"/>
  <c r="I45" i="3"/>
  <c r="J45" i="3" s="1"/>
  <c r="L45" i="3" s="1"/>
  <c r="F45" i="3"/>
  <c r="I44" i="3"/>
  <c r="J44" i="3" s="1"/>
  <c r="L44" i="3" s="1"/>
  <c r="F44" i="3"/>
  <c r="J43" i="3"/>
  <c r="L43" i="3" s="1"/>
  <c r="I43" i="3"/>
  <c r="F43" i="3"/>
  <c r="I42" i="3"/>
  <c r="J42" i="3" s="1"/>
  <c r="L42" i="3" s="1"/>
  <c r="F42" i="3"/>
  <c r="I41" i="3"/>
  <c r="J41" i="3" s="1"/>
  <c r="L41" i="3" s="1"/>
  <c r="F41" i="3"/>
  <c r="I40" i="3"/>
  <c r="J40" i="3" s="1"/>
  <c r="L40" i="3" s="1"/>
  <c r="F40" i="3"/>
  <c r="I39" i="3"/>
  <c r="J39" i="3" s="1"/>
  <c r="F39" i="3"/>
  <c r="I38" i="3"/>
  <c r="J38" i="3" s="1"/>
  <c r="F38" i="3"/>
  <c r="I37" i="3"/>
  <c r="J37" i="3" s="1"/>
  <c r="L37" i="3" s="1"/>
  <c r="F37" i="3"/>
  <c r="I36" i="3"/>
  <c r="J36" i="3" s="1"/>
  <c r="F36" i="3"/>
  <c r="I35" i="3"/>
  <c r="J35" i="3" s="1"/>
  <c r="L35" i="3" s="1"/>
  <c r="F35" i="3"/>
  <c r="J34" i="3"/>
  <c r="I34" i="3"/>
  <c r="F34" i="3"/>
  <c r="I33" i="3"/>
  <c r="J33" i="3" s="1"/>
  <c r="L33" i="3" s="1"/>
  <c r="F33" i="3"/>
  <c r="I32" i="3"/>
  <c r="J32" i="3" s="1"/>
  <c r="L32" i="3" s="1"/>
  <c r="F32" i="3"/>
  <c r="I31" i="3"/>
  <c r="J31" i="3" s="1"/>
  <c r="F31" i="3"/>
  <c r="I30" i="3"/>
  <c r="J30" i="3" s="1"/>
  <c r="L30" i="3" s="1"/>
  <c r="F30" i="3"/>
  <c r="I29" i="3"/>
  <c r="J29" i="3" s="1"/>
  <c r="L29" i="3" s="1"/>
  <c r="F29" i="3"/>
  <c r="I28" i="3"/>
  <c r="J28" i="3" s="1"/>
  <c r="L28" i="3" s="1"/>
  <c r="F28" i="3"/>
  <c r="I27" i="3"/>
  <c r="J27" i="3" s="1"/>
  <c r="L27" i="3" s="1"/>
  <c r="F27" i="3"/>
  <c r="I26" i="3"/>
  <c r="J26" i="3" s="1"/>
  <c r="F26" i="3"/>
  <c r="I25" i="3"/>
  <c r="J25" i="3" s="1"/>
  <c r="L25" i="3" s="1"/>
  <c r="F25" i="3"/>
  <c r="I24" i="3"/>
  <c r="J24" i="3" s="1"/>
  <c r="L24" i="3" s="1"/>
  <c r="F24" i="3"/>
  <c r="I23" i="3"/>
  <c r="J23" i="3" s="1"/>
  <c r="F23" i="3"/>
  <c r="I22" i="3"/>
  <c r="J22" i="3" s="1"/>
  <c r="L22" i="3" s="1"/>
  <c r="F22" i="3"/>
  <c r="I21" i="3"/>
  <c r="J21" i="3" s="1"/>
  <c r="L21" i="3" s="1"/>
  <c r="F21" i="3"/>
  <c r="I20" i="3"/>
  <c r="J20" i="3" s="1"/>
  <c r="F20" i="3"/>
  <c r="I19" i="3"/>
  <c r="J19" i="3" s="1"/>
  <c r="L19" i="3" s="1"/>
  <c r="F19" i="3"/>
  <c r="I18" i="3"/>
  <c r="J18" i="3" s="1"/>
  <c r="L18" i="3" s="1"/>
  <c r="F18" i="3"/>
  <c r="I17" i="3"/>
  <c r="J17" i="3" s="1"/>
  <c r="L17" i="3" s="1"/>
  <c r="F17" i="3"/>
  <c r="I16" i="3"/>
  <c r="J16" i="3" s="1"/>
  <c r="L16" i="3" s="1"/>
  <c r="F16" i="3"/>
  <c r="I15" i="3"/>
  <c r="J15" i="3" s="1"/>
  <c r="F15" i="3"/>
  <c r="I14" i="3"/>
  <c r="J14" i="3" s="1"/>
  <c r="L14" i="3" s="1"/>
  <c r="F14" i="3"/>
  <c r="I13" i="3"/>
  <c r="J13" i="3" s="1"/>
  <c r="L13" i="3" s="1"/>
  <c r="F13" i="3"/>
  <c r="I12" i="3"/>
  <c r="J12" i="3" s="1"/>
  <c r="L12" i="3" s="1"/>
  <c r="F12" i="3"/>
  <c r="I11" i="3"/>
  <c r="J11" i="3" s="1"/>
  <c r="F11" i="3"/>
  <c r="I10" i="3"/>
  <c r="J10" i="3" s="1"/>
  <c r="L10" i="3" s="1"/>
  <c r="F10" i="3"/>
  <c r="I9" i="3"/>
  <c r="J9" i="3" s="1"/>
  <c r="L9" i="3" s="1"/>
  <c r="F9" i="3"/>
  <c r="I8" i="3"/>
  <c r="J8" i="3" s="1"/>
  <c r="L8" i="3" s="1"/>
  <c r="F8" i="3"/>
  <c r="I7" i="3"/>
  <c r="J7" i="3" s="1"/>
  <c r="F7" i="3"/>
  <c r="I6" i="3"/>
  <c r="J6" i="3" s="1"/>
  <c r="L6" i="3" s="1"/>
  <c r="F6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I5" i="3"/>
  <c r="J5" i="3" s="1"/>
  <c r="L5" i="3" s="1"/>
  <c r="F5" i="3"/>
  <c r="I4" i="3"/>
  <c r="J4" i="3" s="1"/>
  <c r="L4" i="3" s="1"/>
  <c r="F4" i="3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4" i="2"/>
  <c r="I103" i="2"/>
  <c r="J103" i="2" s="1"/>
  <c r="F103" i="2"/>
  <c r="I102" i="2"/>
  <c r="J102" i="2" s="1"/>
  <c r="F102" i="2"/>
  <c r="I101" i="2"/>
  <c r="J101" i="2" s="1"/>
  <c r="F101" i="2"/>
  <c r="I100" i="2"/>
  <c r="J100" i="2" s="1"/>
  <c r="L100" i="2" s="1"/>
  <c r="F100" i="2"/>
  <c r="I99" i="2"/>
  <c r="J99" i="2" s="1"/>
  <c r="L99" i="2" s="1"/>
  <c r="F99" i="2"/>
  <c r="I98" i="2"/>
  <c r="J98" i="2" s="1"/>
  <c r="F98" i="2"/>
  <c r="I97" i="2"/>
  <c r="J97" i="2" s="1"/>
  <c r="L97" i="2" s="1"/>
  <c r="F97" i="2"/>
  <c r="I96" i="2"/>
  <c r="J96" i="2" s="1"/>
  <c r="F96" i="2"/>
  <c r="I95" i="2"/>
  <c r="J95" i="2" s="1"/>
  <c r="L95" i="2" s="1"/>
  <c r="F95" i="2"/>
  <c r="I94" i="2"/>
  <c r="J94" i="2" s="1"/>
  <c r="F94" i="2"/>
  <c r="I93" i="2"/>
  <c r="J93" i="2" s="1"/>
  <c r="L93" i="2" s="1"/>
  <c r="F93" i="2"/>
  <c r="J92" i="2"/>
  <c r="L92" i="2" s="1"/>
  <c r="I92" i="2"/>
  <c r="F92" i="2"/>
  <c r="I91" i="2"/>
  <c r="J91" i="2" s="1"/>
  <c r="F91" i="2"/>
  <c r="I90" i="2"/>
  <c r="J90" i="2" s="1"/>
  <c r="F90" i="2"/>
  <c r="I89" i="2"/>
  <c r="J89" i="2" s="1"/>
  <c r="F89" i="2"/>
  <c r="I88" i="2"/>
  <c r="J88" i="2" s="1"/>
  <c r="F88" i="2"/>
  <c r="J87" i="2"/>
  <c r="L87" i="2" s="1"/>
  <c r="I87" i="2"/>
  <c r="F87" i="2"/>
  <c r="I86" i="2"/>
  <c r="J86" i="2" s="1"/>
  <c r="F86" i="2"/>
  <c r="I85" i="2"/>
  <c r="J85" i="2" s="1"/>
  <c r="L85" i="2" s="1"/>
  <c r="F85" i="2"/>
  <c r="I84" i="2"/>
  <c r="J84" i="2" s="1"/>
  <c r="L84" i="2" s="1"/>
  <c r="F84" i="2"/>
  <c r="I83" i="2"/>
  <c r="J83" i="2" s="1"/>
  <c r="L83" i="2" s="1"/>
  <c r="F83" i="2"/>
  <c r="I82" i="2"/>
  <c r="J82" i="2" s="1"/>
  <c r="F82" i="2"/>
  <c r="I81" i="2"/>
  <c r="J81" i="2" s="1"/>
  <c r="L81" i="2" s="1"/>
  <c r="F81" i="2"/>
  <c r="I80" i="2"/>
  <c r="J80" i="2" s="1"/>
  <c r="L80" i="2" s="1"/>
  <c r="F80" i="2"/>
  <c r="I79" i="2"/>
  <c r="J79" i="2" s="1"/>
  <c r="L79" i="2" s="1"/>
  <c r="F79" i="2"/>
  <c r="I78" i="2"/>
  <c r="J78" i="2" s="1"/>
  <c r="F78" i="2"/>
  <c r="I77" i="2"/>
  <c r="J77" i="2" s="1"/>
  <c r="L77" i="2" s="1"/>
  <c r="F77" i="2"/>
  <c r="I76" i="2"/>
  <c r="J76" i="2" s="1"/>
  <c r="L76" i="2" s="1"/>
  <c r="F76" i="2"/>
  <c r="I75" i="2"/>
  <c r="J75" i="2" s="1"/>
  <c r="L75" i="2" s="1"/>
  <c r="F75" i="2"/>
  <c r="I74" i="2"/>
  <c r="J74" i="2" s="1"/>
  <c r="L74" i="2" s="1"/>
  <c r="F74" i="2"/>
  <c r="I73" i="2"/>
  <c r="J73" i="2" s="1"/>
  <c r="L73" i="2" s="1"/>
  <c r="F73" i="2"/>
  <c r="I72" i="2"/>
  <c r="J72" i="2" s="1"/>
  <c r="L72" i="2" s="1"/>
  <c r="F72" i="2"/>
  <c r="J71" i="2"/>
  <c r="L71" i="2" s="1"/>
  <c r="I71" i="2"/>
  <c r="F71" i="2"/>
  <c r="I70" i="2"/>
  <c r="J70" i="2" s="1"/>
  <c r="F70" i="2"/>
  <c r="I69" i="2"/>
  <c r="J69" i="2" s="1"/>
  <c r="L69" i="2" s="1"/>
  <c r="F69" i="2"/>
  <c r="I68" i="2"/>
  <c r="J68" i="2" s="1"/>
  <c r="L68" i="2" s="1"/>
  <c r="F68" i="2"/>
  <c r="I67" i="2"/>
  <c r="J67" i="2" s="1"/>
  <c r="L67" i="2" s="1"/>
  <c r="F67" i="2"/>
  <c r="I66" i="2"/>
  <c r="J66" i="2" s="1"/>
  <c r="L66" i="2" s="1"/>
  <c r="F66" i="2"/>
  <c r="I65" i="2"/>
  <c r="J65" i="2" s="1"/>
  <c r="L65" i="2" s="1"/>
  <c r="F65" i="2"/>
  <c r="I64" i="2"/>
  <c r="J64" i="2" s="1"/>
  <c r="L64" i="2" s="1"/>
  <c r="F64" i="2"/>
  <c r="I63" i="2"/>
  <c r="J63" i="2" s="1"/>
  <c r="L63" i="2" s="1"/>
  <c r="F63" i="2"/>
  <c r="I62" i="2"/>
  <c r="J62" i="2" s="1"/>
  <c r="L62" i="2" s="1"/>
  <c r="F62" i="2"/>
  <c r="I61" i="2"/>
  <c r="J61" i="2" s="1"/>
  <c r="L61" i="2" s="1"/>
  <c r="F61" i="2"/>
  <c r="I60" i="2"/>
  <c r="J60" i="2" s="1"/>
  <c r="L60" i="2" s="1"/>
  <c r="F60" i="2"/>
  <c r="I59" i="2"/>
  <c r="J59" i="2" s="1"/>
  <c r="L59" i="2" s="1"/>
  <c r="F59" i="2"/>
  <c r="I58" i="2"/>
  <c r="J58" i="2" s="1"/>
  <c r="F58" i="2"/>
  <c r="L57" i="2"/>
  <c r="J57" i="2"/>
  <c r="I57" i="2"/>
  <c r="F57" i="2"/>
  <c r="J56" i="2"/>
  <c r="L56" i="2" s="1"/>
  <c r="I56" i="2"/>
  <c r="F56" i="2"/>
  <c r="J55" i="2"/>
  <c r="L55" i="2" s="1"/>
  <c r="I55" i="2"/>
  <c r="F55" i="2"/>
  <c r="I54" i="2"/>
  <c r="J54" i="2" s="1"/>
  <c r="L54" i="2" s="1"/>
  <c r="F54" i="2"/>
  <c r="I53" i="2"/>
  <c r="J53" i="2" s="1"/>
  <c r="L53" i="2" s="1"/>
  <c r="F53" i="2"/>
  <c r="I52" i="2"/>
  <c r="J52" i="2" s="1"/>
  <c r="L52" i="2" s="1"/>
  <c r="F52" i="2"/>
  <c r="I51" i="2"/>
  <c r="J51" i="2" s="1"/>
  <c r="L51" i="2" s="1"/>
  <c r="F51" i="2"/>
  <c r="I50" i="2"/>
  <c r="J50" i="2" s="1"/>
  <c r="L50" i="2" s="1"/>
  <c r="F50" i="2"/>
  <c r="I49" i="2"/>
  <c r="J49" i="2" s="1"/>
  <c r="L49" i="2" s="1"/>
  <c r="F49" i="2"/>
  <c r="I48" i="2"/>
  <c r="J48" i="2" s="1"/>
  <c r="L48" i="2" s="1"/>
  <c r="F48" i="2"/>
  <c r="I47" i="2"/>
  <c r="J47" i="2" s="1"/>
  <c r="L47" i="2" s="1"/>
  <c r="F47" i="2"/>
  <c r="I46" i="2"/>
  <c r="J46" i="2" s="1"/>
  <c r="F46" i="2"/>
  <c r="I45" i="2"/>
  <c r="J45" i="2" s="1"/>
  <c r="L45" i="2" s="1"/>
  <c r="F45" i="2"/>
  <c r="I44" i="2"/>
  <c r="J44" i="2" s="1"/>
  <c r="L44" i="2" s="1"/>
  <c r="F44" i="2"/>
  <c r="I43" i="2"/>
  <c r="J43" i="2" s="1"/>
  <c r="L43" i="2" s="1"/>
  <c r="F43" i="2"/>
  <c r="I42" i="2"/>
  <c r="J42" i="2" s="1"/>
  <c r="L42" i="2" s="1"/>
  <c r="F42" i="2"/>
  <c r="J41" i="2"/>
  <c r="L41" i="2" s="1"/>
  <c r="I41" i="2"/>
  <c r="F41" i="2"/>
  <c r="I40" i="2"/>
  <c r="J40" i="2" s="1"/>
  <c r="L40" i="2" s="1"/>
  <c r="F40" i="2"/>
  <c r="I39" i="2"/>
  <c r="J39" i="2" s="1"/>
  <c r="L39" i="2" s="1"/>
  <c r="F39" i="2"/>
  <c r="I38" i="2"/>
  <c r="J38" i="2" s="1"/>
  <c r="L38" i="2" s="1"/>
  <c r="F38" i="2"/>
  <c r="I37" i="2"/>
  <c r="J37" i="2" s="1"/>
  <c r="L37" i="2" s="1"/>
  <c r="F37" i="2"/>
  <c r="I36" i="2"/>
  <c r="J36" i="2" s="1"/>
  <c r="L36" i="2" s="1"/>
  <c r="F36" i="2"/>
  <c r="I35" i="2"/>
  <c r="J35" i="2" s="1"/>
  <c r="L35" i="2" s="1"/>
  <c r="F35" i="2"/>
  <c r="I34" i="2"/>
  <c r="J34" i="2" s="1"/>
  <c r="L34" i="2" s="1"/>
  <c r="F34" i="2"/>
  <c r="I33" i="2"/>
  <c r="J33" i="2" s="1"/>
  <c r="L33" i="2" s="1"/>
  <c r="F33" i="2"/>
  <c r="I32" i="2"/>
  <c r="J32" i="2" s="1"/>
  <c r="L32" i="2" s="1"/>
  <c r="F32" i="2"/>
  <c r="I31" i="2"/>
  <c r="J31" i="2" s="1"/>
  <c r="L31" i="2" s="1"/>
  <c r="F31" i="2"/>
  <c r="I30" i="2"/>
  <c r="J30" i="2" s="1"/>
  <c r="L30" i="2" s="1"/>
  <c r="F30" i="2"/>
  <c r="I29" i="2"/>
  <c r="J29" i="2" s="1"/>
  <c r="F29" i="2"/>
  <c r="I28" i="2"/>
  <c r="J28" i="2" s="1"/>
  <c r="L28" i="2" s="1"/>
  <c r="F28" i="2"/>
  <c r="J27" i="2"/>
  <c r="L27" i="2" s="1"/>
  <c r="I27" i="2"/>
  <c r="F27" i="2"/>
  <c r="I26" i="2"/>
  <c r="J26" i="2" s="1"/>
  <c r="F26" i="2"/>
  <c r="I25" i="2"/>
  <c r="J25" i="2" s="1"/>
  <c r="L25" i="2" s="1"/>
  <c r="F25" i="2"/>
  <c r="I24" i="2"/>
  <c r="J24" i="2" s="1"/>
  <c r="L24" i="2" s="1"/>
  <c r="F24" i="2"/>
  <c r="J23" i="2"/>
  <c r="I23" i="2"/>
  <c r="F23" i="2"/>
  <c r="I22" i="2"/>
  <c r="J22" i="2" s="1"/>
  <c r="L22" i="2" s="1"/>
  <c r="F22" i="2"/>
  <c r="I21" i="2"/>
  <c r="J21" i="2" s="1"/>
  <c r="L21" i="2" s="1"/>
  <c r="F21" i="2"/>
  <c r="I20" i="2"/>
  <c r="J20" i="2" s="1"/>
  <c r="F20" i="2"/>
  <c r="I19" i="2"/>
  <c r="J19" i="2" s="1"/>
  <c r="L19" i="2" s="1"/>
  <c r="F19" i="2"/>
  <c r="I18" i="2"/>
  <c r="J18" i="2" s="1"/>
  <c r="L18" i="2" s="1"/>
  <c r="F18" i="2"/>
  <c r="I17" i="2"/>
  <c r="J17" i="2" s="1"/>
  <c r="L17" i="2" s="1"/>
  <c r="F17" i="2"/>
  <c r="I16" i="2"/>
  <c r="J16" i="2" s="1"/>
  <c r="L16" i="2" s="1"/>
  <c r="F16" i="2"/>
  <c r="J15" i="2"/>
  <c r="L15" i="2" s="1"/>
  <c r="I15" i="2"/>
  <c r="F15" i="2"/>
  <c r="I14" i="2"/>
  <c r="J14" i="2" s="1"/>
  <c r="L14" i="2" s="1"/>
  <c r="F14" i="2"/>
  <c r="I13" i="2"/>
  <c r="J13" i="2" s="1"/>
  <c r="L13" i="2" s="1"/>
  <c r="F13" i="2"/>
  <c r="I12" i="2"/>
  <c r="J12" i="2" s="1"/>
  <c r="L12" i="2" s="1"/>
  <c r="F12" i="2"/>
  <c r="I11" i="2"/>
  <c r="J11" i="2" s="1"/>
  <c r="L11" i="2" s="1"/>
  <c r="F11" i="2"/>
  <c r="I10" i="2"/>
  <c r="J10" i="2" s="1"/>
  <c r="L10" i="2" s="1"/>
  <c r="F10" i="2"/>
  <c r="I9" i="2"/>
  <c r="J9" i="2" s="1"/>
  <c r="L9" i="2" s="1"/>
  <c r="F9" i="2"/>
  <c r="I8" i="2"/>
  <c r="J8" i="2" s="1"/>
  <c r="L8" i="2" s="1"/>
  <c r="F8" i="2"/>
  <c r="J7" i="2"/>
  <c r="L7" i="2" s="1"/>
  <c r="I7" i="2"/>
  <c r="F7" i="2"/>
  <c r="I6" i="2"/>
  <c r="J6" i="2" s="1"/>
  <c r="L6" i="2" s="1"/>
  <c r="F6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I5" i="2"/>
  <c r="J5" i="2" s="1"/>
  <c r="L5" i="2" s="1"/>
  <c r="F5" i="2"/>
  <c r="I4" i="2"/>
  <c r="J4" i="2" s="1"/>
  <c r="L4" i="2" s="1"/>
  <c r="F4" i="2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4" i="1"/>
  <c r="I103" i="1"/>
  <c r="J103" i="1" s="1"/>
  <c r="F103" i="1"/>
  <c r="J102" i="1"/>
  <c r="I102" i="1"/>
  <c r="F102" i="1"/>
  <c r="I101" i="1"/>
  <c r="J101" i="1" s="1"/>
  <c r="L101" i="1" s="1"/>
  <c r="F101" i="1"/>
  <c r="I100" i="1"/>
  <c r="J100" i="1" s="1"/>
  <c r="F100" i="1"/>
  <c r="I99" i="1"/>
  <c r="J99" i="1" s="1"/>
  <c r="F99" i="1"/>
  <c r="I98" i="1"/>
  <c r="J98" i="1" s="1"/>
  <c r="F98" i="1"/>
  <c r="I97" i="1"/>
  <c r="J97" i="1" s="1"/>
  <c r="L97" i="1" s="1"/>
  <c r="F97" i="1"/>
  <c r="I96" i="1"/>
  <c r="J96" i="1" s="1"/>
  <c r="F96" i="1"/>
  <c r="I95" i="1"/>
  <c r="J95" i="1" s="1"/>
  <c r="L95" i="1" s="1"/>
  <c r="F95" i="1"/>
  <c r="I94" i="1"/>
  <c r="J94" i="1" s="1"/>
  <c r="F94" i="1"/>
  <c r="I93" i="1"/>
  <c r="J93" i="1" s="1"/>
  <c r="L93" i="1" s="1"/>
  <c r="F93" i="1"/>
  <c r="I92" i="1"/>
  <c r="J92" i="1" s="1"/>
  <c r="F92" i="1"/>
  <c r="I91" i="1"/>
  <c r="J91" i="1" s="1"/>
  <c r="L91" i="1" s="1"/>
  <c r="F91" i="1"/>
  <c r="I90" i="1"/>
  <c r="J90" i="1" s="1"/>
  <c r="L90" i="1" s="1"/>
  <c r="F90" i="1"/>
  <c r="I89" i="1"/>
  <c r="J89" i="1" s="1"/>
  <c r="L89" i="1" s="1"/>
  <c r="F89" i="1"/>
  <c r="I88" i="1"/>
  <c r="J88" i="1" s="1"/>
  <c r="F88" i="1"/>
  <c r="I87" i="1"/>
  <c r="J87" i="1" s="1"/>
  <c r="L87" i="1" s="1"/>
  <c r="F87" i="1"/>
  <c r="I86" i="1"/>
  <c r="J86" i="1" s="1"/>
  <c r="F86" i="1"/>
  <c r="I85" i="1"/>
  <c r="J85" i="1" s="1"/>
  <c r="L85" i="1" s="1"/>
  <c r="F85" i="1"/>
  <c r="I84" i="1"/>
  <c r="J84" i="1" s="1"/>
  <c r="L84" i="1" s="1"/>
  <c r="F84" i="1"/>
  <c r="I83" i="1"/>
  <c r="J83" i="1" s="1"/>
  <c r="L83" i="1" s="1"/>
  <c r="F83" i="1"/>
  <c r="I82" i="1"/>
  <c r="J82" i="1" s="1"/>
  <c r="F82" i="1"/>
  <c r="I81" i="1"/>
  <c r="J81" i="1" s="1"/>
  <c r="L81" i="1" s="1"/>
  <c r="F81" i="1"/>
  <c r="I80" i="1"/>
  <c r="J80" i="1" s="1"/>
  <c r="F80" i="1"/>
  <c r="I79" i="1"/>
  <c r="J79" i="1" s="1"/>
  <c r="L79" i="1" s="1"/>
  <c r="F79" i="1"/>
  <c r="I78" i="1"/>
  <c r="J78" i="1" s="1"/>
  <c r="L78" i="1" s="1"/>
  <c r="F78" i="1"/>
  <c r="I77" i="1"/>
  <c r="J77" i="1" s="1"/>
  <c r="L77" i="1" s="1"/>
  <c r="F77" i="1"/>
  <c r="I76" i="1"/>
  <c r="J76" i="1" s="1"/>
  <c r="F76" i="1"/>
  <c r="I75" i="1"/>
  <c r="J75" i="1" s="1"/>
  <c r="L75" i="1" s="1"/>
  <c r="F75" i="1"/>
  <c r="I74" i="1"/>
  <c r="J74" i="1" s="1"/>
  <c r="L74" i="1" s="1"/>
  <c r="F74" i="1"/>
  <c r="I73" i="1"/>
  <c r="J73" i="1" s="1"/>
  <c r="L73" i="1" s="1"/>
  <c r="F73" i="1"/>
  <c r="I72" i="1"/>
  <c r="J72" i="1" s="1"/>
  <c r="L72" i="1" s="1"/>
  <c r="F72" i="1"/>
  <c r="I71" i="1"/>
  <c r="J71" i="1" s="1"/>
  <c r="F71" i="1"/>
  <c r="I70" i="1"/>
  <c r="J70" i="1" s="1"/>
  <c r="F70" i="1"/>
  <c r="I69" i="1"/>
  <c r="J69" i="1" s="1"/>
  <c r="L69" i="1" s="1"/>
  <c r="F69" i="1"/>
  <c r="I68" i="1"/>
  <c r="J68" i="1" s="1"/>
  <c r="L68" i="1" s="1"/>
  <c r="F68" i="1"/>
  <c r="I67" i="1"/>
  <c r="J67" i="1" s="1"/>
  <c r="L67" i="1" s="1"/>
  <c r="F67" i="1"/>
  <c r="I66" i="1"/>
  <c r="J66" i="1" s="1"/>
  <c r="L66" i="1" s="1"/>
  <c r="F66" i="1"/>
  <c r="I65" i="1"/>
  <c r="J65" i="1" s="1"/>
  <c r="F65" i="1"/>
  <c r="I64" i="1"/>
  <c r="J64" i="1" s="1"/>
  <c r="F64" i="1"/>
  <c r="I63" i="1"/>
  <c r="J63" i="1" s="1"/>
  <c r="L63" i="1" s="1"/>
  <c r="F63" i="1"/>
  <c r="I62" i="1"/>
  <c r="J62" i="1" s="1"/>
  <c r="L62" i="1" s="1"/>
  <c r="F62" i="1"/>
  <c r="I61" i="1"/>
  <c r="J61" i="1" s="1"/>
  <c r="L61" i="1" s="1"/>
  <c r="F61" i="1"/>
  <c r="I60" i="1"/>
  <c r="J60" i="1" s="1"/>
  <c r="L60" i="1" s="1"/>
  <c r="F60" i="1"/>
  <c r="I59" i="1"/>
  <c r="J59" i="1" s="1"/>
  <c r="F59" i="1"/>
  <c r="I58" i="1"/>
  <c r="J58" i="1" s="1"/>
  <c r="F58" i="1"/>
  <c r="I57" i="1"/>
  <c r="J57" i="1" s="1"/>
  <c r="L57" i="1" s="1"/>
  <c r="F57" i="1"/>
  <c r="I56" i="1"/>
  <c r="J56" i="1" s="1"/>
  <c r="L56" i="1" s="1"/>
  <c r="F56" i="1"/>
  <c r="I55" i="1"/>
  <c r="J55" i="1" s="1"/>
  <c r="L55" i="1" s="1"/>
  <c r="F55" i="1"/>
  <c r="L54" i="1"/>
  <c r="I54" i="1"/>
  <c r="J54" i="1" s="1"/>
  <c r="F54" i="1"/>
  <c r="I53" i="1"/>
  <c r="J53" i="1" s="1"/>
  <c r="L53" i="1" s="1"/>
  <c r="F53" i="1"/>
  <c r="I52" i="1"/>
  <c r="J52" i="1" s="1"/>
  <c r="L52" i="1" s="1"/>
  <c r="F52" i="1"/>
  <c r="I51" i="1"/>
  <c r="J51" i="1" s="1"/>
  <c r="L51" i="1" s="1"/>
  <c r="F51" i="1"/>
  <c r="I50" i="1"/>
  <c r="J50" i="1" s="1"/>
  <c r="L50" i="1" s="1"/>
  <c r="F50" i="1"/>
  <c r="I49" i="1"/>
  <c r="J49" i="1" s="1"/>
  <c r="L49" i="1" s="1"/>
  <c r="F49" i="1"/>
  <c r="I48" i="1"/>
  <c r="J48" i="1" s="1"/>
  <c r="L48" i="1" s="1"/>
  <c r="F48" i="1"/>
  <c r="I47" i="1"/>
  <c r="J47" i="1" s="1"/>
  <c r="F47" i="1"/>
  <c r="I46" i="1"/>
  <c r="J46" i="1" s="1"/>
  <c r="F46" i="1"/>
  <c r="I45" i="1"/>
  <c r="J45" i="1" s="1"/>
  <c r="L45" i="1" s="1"/>
  <c r="F45" i="1"/>
  <c r="I44" i="1"/>
  <c r="J44" i="1" s="1"/>
  <c r="L44" i="1" s="1"/>
  <c r="F44" i="1"/>
  <c r="I43" i="1"/>
  <c r="J43" i="1" s="1"/>
  <c r="L43" i="1" s="1"/>
  <c r="F43" i="1"/>
  <c r="I42" i="1"/>
  <c r="J42" i="1" s="1"/>
  <c r="L42" i="1" s="1"/>
  <c r="F42" i="1"/>
  <c r="I41" i="1"/>
  <c r="J41" i="1" s="1"/>
  <c r="L41" i="1" s="1"/>
  <c r="F41" i="1"/>
  <c r="I40" i="1"/>
  <c r="J40" i="1" s="1"/>
  <c r="F40" i="1"/>
  <c r="I39" i="1"/>
  <c r="J39" i="1" s="1"/>
  <c r="L39" i="1" s="1"/>
  <c r="F39" i="1"/>
  <c r="I38" i="1"/>
  <c r="J38" i="1" s="1"/>
  <c r="L38" i="1" s="1"/>
  <c r="F38" i="1"/>
  <c r="I37" i="1"/>
  <c r="J37" i="1" s="1"/>
  <c r="L37" i="1" s="1"/>
  <c r="F37" i="1"/>
  <c r="I36" i="1"/>
  <c r="J36" i="1" s="1"/>
  <c r="L36" i="1" s="1"/>
  <c r="F36" i="1"/>
  <c r="I35" i="1"/>
  <c r="J35" i="1" s="1"/>
  <c r="F35" i="1"/>
  <c r="I34" i="1"/>
  <c r="J34" i="1" s="1"/>
  <c r="L34" i="1" s="1"/>
  <c r="F34" i="1"/>
  <c r="I33" i="1"/>
  <c r="J33" i="1" s="1"/>
  <c r="L33" i="1" s="1"/>
  <c r="F33" i="1"/>
  <c r="I32" i="1"/>
  <c r="J32" i="1" s="1"/>
  <c r="L32" i="1" s="1"/>
  <c r="F32" i="1"/>
  <c r="I31" i="1"/>
  <c r="J31" i="1" s="1"/>
  <c r="L31" i="1" s="1"/>
  <c r="F31" i="1"/>
  <c r="L30" i="1"/>
  <c r="I30" i="1"/>
  <c r="J30" i="1" s="1"/>
  <c r="F30" i="1"/>
  <c r="I29" i="1"/>
  <c r="J29" i="1" s="1"/>
  <c r="L29" i="1" s="1"/>
  <c r="F29" i="1"/>
  <c r="I28" i="1"/>
  <c r="J28" i="1" s="1"/>
  <c r="F28" i="1"/>
  <c r="I27" i="1"/>
  <c r="J27" i="1" s="1"/>
  <c r="L27" i="1" s="1"/>
  <c r="F27" i="1"/>
  <c r="I26" i="1"/>
  <c r="J26" i="1" s="1"/>
  <c r="L26" i="1" s="1"/>
  <c r="F26" i="1"/>
  <c r="I25" i="1"/>
  <c r="J25" i="1" s="1"/>
  <c r="L25" i="1" s="1"/>
  <c r="F25" i="1"/>
  <c r="L24" i="1"/>
  <c r="I24" i="1"/>
  <c r="J24" i="1" s="1"/>
  <c r="F24" i="1"/>
  <c r="I23" i="1"/>
  <c r="J23" i="1" s="1"/>
  <c r="F23" i="1"/>
  <c r="I22" i="1"/>
  <c r="J22" i="1" s="1"/>
  <c r="F22" i="1"/>
  <c r="I21" i="1"/>
  <c r="J21" i="1" s="1"/>
  <c r="L21" i="1" s="1"/>
  <c r="F21" i="1"/>
  <c r="I20" i="1"/>
  <c r="J20" i="1" s="1"/>
  <c r="L20" i="1" s="1"/>
  <c r="F20" i="1"/>
  <c r="I19" i="1"/>
  <c r="J19" i="1" s="1"/>
  <c r="L19" i="1" s="1"/>
  <c r="F19" i="1"/>
  <c r="I18" i="1"/>
  <c r="J18" i="1" s="1"/>
  <c r="L18" i="1" s="1"/>
  <c r="F18" i="1"/>
  <c r="I17" i="1"/>
  <c r="J17" i="1" s="1"/>
  <c r="L17" i="1" s="1"/>
  <c r="F17" i="1"/>
  <c r="I16" i="1"/>
  <c r="J16" i="1" s="1"/>
  <c r="L16" i="1" s="1"/>
  <c r="F16" i="1"/>
  <c r="J15" i="1"/>
  <c r="I15" i="1"/>
  <c r="F15" i="1"/>
  <c r="I14" i="1"/>
  <c r="J14" i="1" s="1"/>
  <c r="L14" i="1" s="1"/>
  <c r="F14" i="1"/>
  <c r="I13" i="1"/>
  <c r="J13" i="1" s="1"/>
  <c r="L13" i="1" s="1"/>
  <c r="F13" i="1"/>
  <c r="I12" i="1"/>
  <c r="J12" i="1" s="1"/>
  <c r="L12" i="1" s="1"/>
  <c r="F12" i="1"/>
  <c r="I11" i="1"/>
  <c r="J11" i="1" s="1"/>
  <c r="F11" i="1"/>
  <c r="I10" i="1"/>
  <c r="J10" i="1" s="1"/>
  <c r="L10" i="1" s="1"/>
  <c r="F10" i="1"/>
  <c r="J9" i="1"/>
  <c r="L9" i="1" s="1"/>
  <c r="I9" i="1"/>
  <c r="F9" i="1"/>
  <c r="I8" i="1"/>
  <c r="J8" i="1" s="1"/>
  <c r="L8" i="1" s="1"/>
  <c r="F8" i="1"/>
  <c r="J7" i="1"/>
  <c r="I7" i="1"/>
  <c r="F7" i="1"/>
  <c r="I6" i="1"/>
  <c r="J6" i="1" s="1"/>
  <c r="L6" i="1" s="1"/>
  <c r="F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I5" i="1"/>
  <c r="J5" i="1" s="1"/>
  <c r="L5" i="1" s="1"/>
  <c r="F5" i="1"/>
  <c r="I4" i="1"/>
  <c r="J4" i="1" s="1"/>
  <c r="L4" i="1" s="1"/>
  <c r="F4" i="1"/>
  <c r="I103" i="11"/>
  <c r="J103" i="11" s="1"/>
  <c r="L103" i="11" s="1"/>
  <c r="F103" i="11"/>
  <c r="I102" i="11"/>
  <c r="J102" i="11" s="1"/>
  <c r="L102" i="11" s="1"/>
  <c r="F102" i="11"/>
  <c r="I101" i="11"/>
  <c r="J101" i="11" s="1"/>
  <c r="L101" i="11" s="1"/>
  <c r="F101" i="11"/>
  <c r="I100" i="11"/>
  <c r="J100" i="11" s="1"/>
  <c r="L100" i="11" s="1"/>
  <c r="F100" i="11"/>
  <c r="I99" i="11"/>
  <c r="J99" i="11" s="1"/>
  <c r="L99" i="11" s="1"/>
  <c r="F99" i="11"/>
  <c r="I98" i="11"/>
  <c r="J98" i="11" s="1"/>
  <c r="L98" i="11" s="1"/>
  <c r="F98" i="11"/>
  <c r="I97" i="11"/>
  <c r="J97" i="11" s="1"/>
  <c r="L97" i="11" s="1"/>
  <c r="F97" i="11"/>
  <c r="I96" i="11"/>
  <c r="J96" i="11" s="1"/>
  <c r="L96" i="11" s="1"/>
  <c r="F96" i="11"/>
  <c r="I95" i="11"/>
  <c r="J95" i="11" s="1"/>
  <c r="F95" i="11"/>
  <c r="I94" i="11"/>
  <c r="J94" i="11" s="1"/>
  <c r="F94" i="11"/>
  <c r="I93" i="11"/>
  <c r="J93" i="11" s="1"/>
  <c r="L93" i="11" s="1"/>
  <c r="F93" i="11"/>
  <c r="I92" i="11"/>
  <c r="J92" i="11" s="1"/>
  <c r="L92" i="11" s="1"/>
  <c r="F92" i="11"/>
  <c r="I91" i="11"/>
  <c r="J91" i="11" s="1"/>
  <c r="L91" i="11" s="1"/>
  <c r="F91" i="11"/>
  <c r="J90" i="11"/>
  <c r="L90" i="11" s="1"/>
  <c r="I90" i="11"/>
  <c r="F90" i="11"/>
  <c r="I89" i="11"/>
  <c r="J89" i="11" s="1"/>
  <c r="F89" i="11"/>
  <c r="I88" i="11"/>
  <c r="J88" i="11" s="1"/>
  <c r="F88" i="11"/>
  <c r="I87" i="11"/>
  <c r="J87" i="11" s="1"/>
  <c r="L87" i="11" s="1"/>
  <c r="F87" i="11"/>
  <c r="I86" i="11"/>
  <c r="J86" i="11" s="1"/>
  <c r="L86" i="11" s="1"/>
  <c r="F86" i="11"/>
  <c r="I85" i="11"/>
  <c r="J85" i="11" s="1"/>
  <c r="L85" i="11" s="1"/>
  <c r="F85" i="11"/>
  <c r="I84" i="11"/>
  <c r="J84" i="11" s="1"/>
  <c r="L84" i="11" s="1"/>
  <c r="F84" i="11"/>
  <c r="I83" i="11"/>
  <c r="J83" i="11" s="1"/>
  <c r="F83" i="11"/>
  <c r="I82" i="11"/>
  <c r="J82" i="11" s="1"/>
  <c r="F82" i="11"/>
  <c r="I81" i="11"/>
  <c r="J81" i="11" s="1"/>
  <c r="L81" i="11" s="1"/>
  <c r="F81" i="11"/>
  <c r="I80" i="11"/>
  <c r="J80" i="11" s="1"/>
  <c r="L80" i="11" s="1"/>
  <c r="F80" i="11"/>
  <c r="I79" i="11"/>
  <c r="J79" i="11" s="1"/>
  <c r="L79" i="11" s="1"/>
  <c r="F79" i="11"/>
  <c r="I78" i="11"/>
  <c r="J78" i="11" s="1"/>
  <c r="L78" i="11" s="1"/>
  <c r="F78" i="11"/>
  <c r="I77" i="11"/>
  <c r="J77" i="11" s="1"/>
  <c r="F77" i="11"/>
  <c r="I76" i="11"/>
  <c r="J76" i="11" s="1"/>
  <c r="F76" i="11"/>
  <c r="J75" i="11"/>
  <c r="L75" i="11" s="1"/>
  <c r="I75" i="11"/>
  <c r="F75" i="11"/>
  <c r="I74" i="11"/>
  <c r="J74" i="11" s="1"/>
  <c r="L74" i="11" s="1"/>
  <c r="F74" i="11"/>
  <c r="I73" i="11"/>
  <c r="J73" i="11" s="1"/>
  <c r="L73" i="11" s="1"/>
  <c r="F73" i="11"/>
  <c r="I72" i="11"/>
  <c r="J72" i="11" s="1"/>
  <c r="L72" i="11" s="1"/>
  <c r="F72" i="11"/>
  <c r="I71" i="11"/>
  <c r="J71" i="11" s="1"/>
  <c r="F71" i="11"/>
  <c r="I70" i="11"/>
  <c r="J70" i="11" s="1"/>
  <c r="F70" i="11"/>
  <c r="I69" i="11"/>
  <c r="J69" i="11" s="1"/>
  <c r="L69" i="11" s="1"/>
  <c r="F69" i="11"/>
  <c r="I68" i="11"/>
  <c r="J68" i="11" s="1"/>
  <c r="L68" i="11" s="1"/>
  <c r="F68" i="11"/>
  <c r="I67" i="11"/>
  <c r="J67" i="11" s="1"/>
  <c r="L67" i="11" s="1"/>
  <c r="F67" i="11"/>
  <c r="I66" i="11"/>
  <c r="J66" i="11" s="1"/>
  <c r="L66" i="11" s="1"/>
  <c r="F66" i="11"/>
  <c r="I65" i="11"/>
  <c r="J65" i="11" s="1"/>
  <c r="F65" i="11"/>
  <c r="I64" i="11"/>
  <c r="J64" i="11" s="1"/>
  <c r="F64" i="11"/>
  <c r="I63" i="11"/>
  <c r="J63" i="11" s="1"/>
  <c r="L63" i="11" s="1"/>
  <c r="F63" i="11"/>
  <c r="I62" i="11"/>
  <c r="J62" i="11" s="1"/>
  <c r="L62" i="11" s="1"/>
  <c r="F62" i="11"/>
  <c r="I61" i="11"/>
  <c r="J61" i="11" s="1"/>
  <c r="L61" i="11" s="1"/>
  <c r="F61" i="11"/>
  <c r="I60" i="11"/>
  <c r="J60" i="11" s="1"/>
  <c r="L60" i="11" s="1"/>
  <c r="F60" i="11"/>
  <c r="I59" i="11"/>
  <c r="J59" i="11" s="1"/>
  <c r="F59" i="11"/>
  <c r="J58" i="11"/>
  <c r="I58" i="11"/>
  <c r="F58" i="11"/>
  <c r="I57" i="11"/>
  <c r="J57" i="11" s="1"/>
  <c r="L57" i="11" s="1"/>
  <c r="F57" i="11"/>
  <c r="I56" i="11"/>
  <c r="J56" i="11" s="1"/>
  <c r="L56" i="11" s="1"/>
  <c r="F56" i="11"/>
  <c r="I55" i="11"/>
  <c r="J55" i="11" s="1"/>
  <c r="L55" i="11" s="1"/>
  <c r="F55" i="11"/>
  <c r="I54" i="11"/>
  <c r="J54" i="11" s="1"/>
  <c r="L54" i="11" s="1"/>
  <c r="F54" i="11"/>
  <c r="I53" i="11"/>
  <c r="J53" i="11" s="1"/>
  <c r="F53" i="11"/>
  <c r="I52" i="11"/>
  <c r="J52" i="11" s="1"/>
  <c r="F52" i="11"/>
  <c r="I51" i="11"/>
  <c r="J51" i="11" s="1"/>
  <c r="L51" i="11" s="1"/>
  <c r="F51" i="11"/>
  <c r="I50" i="11"/>
  <c r="J50" i="11" s="1"/>
  <c r="L50" i="11" s="1"/>
  <c r="F50" i="11"/>
  <c r="I49" i="11"/>
  <c r="J49" i="11" s="1"/>
  <c r="L49" i="11" s="1"/>
  <c r="F49" i="11"/>
  <c r="I48" i="11"/>
  <c r="J48" i="11" s="1"/>
  <c r="L48" i="11" s="1"/>
  <c r="F48" i="11"/>
  <c r="I47" i="11"/>
  <c r="J47" i="11" s="1"/>
  <c r="F47" i="11"/>
  <c r="I46" i="11"/>
  <c r="J46" i="11" s="1"/>
  <c r="F46" i="11"/>
  <c r="I45" i="11"/>
  <c r="J45" i="11" s="1"/>
  <c r="L45" i="11" s="1"/>
  <c r="F45" i="11"/>
  <c r="I44" i="11"/>
  <c r="J44" i="11" s="1"/>
  <c r="L44" i="11" s="1"/>
  <c r="F44" i="11"/>
  <c r="I43" i="11"/>
  <c r="J43" i="11" s="1"/>
  <c r="L43" i="11" s="1"/>
  <c r="F43" i="11"/>
  <c r="J42" i="11"/>
  <c r="L42" i="11" s="1"/>
  <c r="I42" i="11"/>
  <c r="F42" i="11"/>
  <c r="I41" i="11"/>
  <c r="J41" i="11" s="1"/>
  <c r="F41" i="11"/>
  <c r="I40" i="11"/>
  <c r="J40" i="11" s="1"/>
  <c r="F40" i="11"/>
  <c r="I39" i="11"/>
  <c r="J39" i="11" s="1"/>
  <c r="L39" i="11" s="1"/>
  <c r="F39" i="11"/>
  <c r="I38" i="11"/>
  <c r="J38" i="11" s="1"/>
  <c r="L38" i="11" s="1"/>
  <c r="F38" i="11"/>
  <c r="I37" i="11"/>
  <c r="J37" i="11" s="1"/>
  <c r="L37" i="11" s="1"/>
  <c r="F37" i="11"/>
  <c r="I36" i="11"/>
  <c r="J36" i="11" s="1"/>
  <c r="L36" i="11" s="1"/>
  <c r="F36" i="11"/>
  <c r="I35" i="11"/>
  <c r="J35" i="11" s="1"/>
  <c r="F35" i="11"/>
  <c r="I34" i="11"/>
  <c r="J34" i="11" s="1"/>
  <c r="F34" i="11"/>
  <c r="I33" i="11"/>
  <c r="J33" i="11" s="1"/>
  <c r="L33" i="11" s="1"/>
  <c r="F33" i="11"/>
  <c r="I32" i="11"/>
  <c r="J32" i="11" s="1"/>
  <c r="L32" i="11" s="1"/>
  <c r="F32" i="11"/>
  <c r="I31" i="11"/>
  <c r="J31" i="11" s="1"/>
  <c r="L31" i="11" s="1"/>
  <c r="F31" i="11"/>
  <c r="I30" i="11"/>
  <c r="J30" i="11" s="1"/>
  <c r="L30" i="11" s="1"/>
  <c r="F30" i="11"/>
  <c r="I29" i="11"/>
  <c r="J29" i="11" s="1"/>
  <c r="F29" i="11"/>
  <c r="I28" i="11"/>
  <c r="J28" i="11" s="1"/>
  <c r="F28" i="11"/>
  <c r="J27" i="11"/>
  <c r="L27" i="11" s="1"/>
  <c r="I27" i="11"/>
  <c r="F27" i="11"/>
  <c r="I26" i="11"/>
  <c r="J26" i="11" s="1"/>
  <c r="L26" i="11" s="1"/>
  <c r="F26" i="11"/>
  <c r="I25" i="11"/>
  <c r="J25" i="11" s="1"/>
  <c r="L25" i="11" s="1"/>
  <c r="F25" i="11"/>
  <c r="I24" i="11"/>
  <c r="J24" i="11" s="1"/>
  <c r="L24" i="11" s="1"/>
  <c r="F24" i="11"/>
  <c r="I23" i="11"/>
  <c r="J23" i="11" s="1"/>
  <c r="F23" i="11"/>
  <c r="I22" i="11"/>
  <c r="J22" i="11" s="1"/>
  <c r="F22" i="11"/>
  <c r="I21" i="11"/>
  <c r="J21" i="11" s="1"/>
  <c r="L21" i="11" s="1"/>
  <c r="F21" i="11"/>
  <c r="I20" i="11"/>
  <c r="J20" i="11" s="1"/>
  <c r="L20" i="11" s="1"/>
  <c r="F20" i="11"/>
  <c r="I19" i="11"/>
  <c r="J19" i="11" s="1"/>
  <c r="L19" i="11" s="1"/>
  <c r="F19" i="11"/>
  <c r="I18" i="11"/>
  <c r="J18" i="11" s="1"/>
  <c r="L18" i="11" s="1"/>
  <c r="F18" i="11"/>
  <c r="I17" i="11"/>
  <c r="J17" i="11" s="1"/>
  <c r="F17" i="11"/>
  <c r="I16" i="11"/>
  <c r="J16" i="11" s="1"/>
  <c r="F16" i="11"/>
  <c r="I15" i="11"/>
  <c r="J15" i="11" s="1"/>
  <c r="L15" i="11" s="1"/>
  <c r="F15" i="11"/>
  <c r="I14" i="11"/>
  <c r="J14" i="11" s="1"/>
  <c r="L14" i="11" s="1"/>
  <c r="F14" i="11"/>
  <c r="I13" i="11"/>
  <c r="J13" i="11" s="1"/>
  <c r="L13" i="11" s="1"/>
  <c r="F13" i="11"/>
  <c r="I12" i="11"/>
  <c r="J12" i="11" s="1"/>
  <c r="L12" i="11" s="1"/>
  <c r="F12" i="11"/>
  <c r="I11" i="11"/>
  <c r="J11" i="11" s="1"/>
  <c r="F11" i="11"/>
  <c r="I10" i="11"/>
  <c r="J10" i="11" s="1"/>
  <c r="F10" i="11"/>
  <c r="I9" i="11"/>
  <c r="J9" i="11" s="1"/>
  <c r="L9" i="11" s="1"/>
  <c r="F9" i="11"/>
  <c r="I8" i="11"/>
  <c r="J8" i="11" s="1"/>
  <c r="L8" i="11" s="1"/>
  <c r="F8" i="11"/>
  <c r="I7" i="11"/>
  <c r="J7" i="11" s="1"/>
  <c r="L7" i="11" s="1"/>
  <c r="F7" i="11"/>
  <c r="I6" i="11"/>
  <c r="J6" i="11" s="1"/>
  <c r="L6" i="11" s="1"/>
  <c r="F6" i="1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I5" i="11"/>
  <c r="J5" i="11" s="1"/>
  <c r="F5" i="11"/>
  <c r="I4" i="11"/>
  <c r="J4" i="11" s="1"/>
  <c r="L4" i="11" s="1"/>
  <c r="F4" i="11"/>
  <c r="E21" i="13" l="1"/>
  <c r="E20" i="13"/>
  <c r="P8" i="13"/>
  <c r="P14" i="13" s="1"/>
  <c r="E38" i="13"/>
  <c r="G38" i="13" s="1"/>
  <c r="N8" i="13"/>
  <c r="M38" i="13"/>
  <c r="O21" i="13"/>
  <c r="D47" i="13" s="1"/>
  <c r="F24" i="13"/>
  <c r="F40" i="13" s="1"/>
  <c r="E22" i="13"/>
  <c r="N11" i="13"/>
  <c r="M14" i="13"/>
  <c r="L99" i="1"/>
  <c r="L96" i="1"/>
  <c r="L102" i="5"/>
  <c r="L51" i="6"/>
  <c r="L83" i="6"/>
  <c r="L87" i="6"/>
  <c r="L75" i="7"/>
  <c r="L4" i="9"/>
  <c r="L56" i="9"/>
  <c r="L92" i="3"/>
  <c r="L75" i="6"/>
  <c r="L87" i="7"/>
  <c r="G8" i="13"/>
  <c r="J8" i="13" s="1"/>
  <c r="I8" i="13" s="1"/>
  <c r="E14" i="13"/>
  <c r="L81" i="3"/>
  <c r="L88" i="3"/>
  <c r="L90" i="3"/>
  <c r="L97" i="3"/>
  <c r="L17" i="4"/>
  <c r="L19" i="4"/>
  <c r="L33" i="4"/>
  <c r="L49" i="4"/>
  <c r="L61" i="4"/>
  <c r="L63" i="4"/>
  <c r="L77" i="4"/>
  <c r="L80" i="4"/>
  <c r="L18" i="5"/>
  <c r="L20" i="5"/>
  <c r="L40" i="5"/>
  <c r="L42" i="5"/>
  <c r="L103" i="5"/>
  <c r="L93" i="5"/>
  <c r="L5" i="6"/>
  <c r="L23" i="6"/>
  <c r="L44" i="6"/>
  <c r="L68" i="6"/>
  <c r="L89" i="6"/>
  <c r="L93" i="6"/>
  <c r="L95" i="6"/>
  <c r="L23" i="7"/>
  <c r="L43" i="7"/>
  <c r="L78" i="7"/>
  <c r="L62" i="7"/>
  <c r="L38" i="7"/>
  <c r="L12" i="9"/>
  <c r="L32" i="9"/>
  <c r="L36" i="9"/>
  <c r="L60" i="9"/>
  <c r="L72" i="9"/>
  <c r="L95" i="9"/>
  <c r="L83" i="9"/>
  <c r="L71" i="9"/>
  <c r="L7" i="9"/>
  <c r="L46" i="10"/>
  <c r="L78" i="10"/>
  <c r="L82" i="10"/>
  <c r="L62" i="5"/>
  <c r="L7" i="6"/>
  <c r="L11" i="6"/>
  <c r="L15" i="6"/>
  <c r="L27" i="6"/>
  <c r="L35" i="6"/>
  <c r="L39" i="6"/>
  <c r="L59" i="6"/>
  <c r="L63" i="6"/>
  <c r="L99" i="6"/>
  <c r="L47" i="7"/>
  <c r="L99" i="7"/>
  <c r="L97" i="7"/>
  <c r="L73" i="7"/>
  <c r="L69" i="7"/>
  <c r="L44" i="9"/>
  <c r="L18" i="10"/>
  <c r="L22" i="10"/>
  <c r="L94" i="10"/>
  <c r="L100" i="10"/>
  <c r="L84" i="10"/>
  <c r="L80" i="10"/>
  <c r="L60" i="10"/>
  <c r="L56" i="10"/>
  <c r="L20" i="10"/>
  <c r="L5" i="4"/>
  <c r="L25" i="4"/>
  <c r="L27" i="4"/>
  <c r="L43" i="4"/>
  <c r="L55" i="4"/>
  <c r="L69" i="4"/>
  <c r="L90" i="4"/>
  <c r="L78" i="4"/>
  <c r="L38" i="4"/>
  <c r="L26" i="4"/>
  <c r="L18" i="4"/>
  <c r="L30" i="5"/>
  <c r="L32" i="5"/>
  <c r="L48" i="5"/>
  <c r="L50" i="5"/>
  <c r="L64" i="5"/>
  <c r="L66" i="5"/>
  <c r="L19" i="6"/>
  <c r="L31" i="6"/>
  <c r="L41" i="6"/>
  <c r="L45" i="6"/>
  <c r="L47" i="6"/>
  <c r="L65" i="6"/>
  <c r="L69" i="6"/>
  <c r="L71" i="6"/>
  <c r="L15" i="7"/>
  <c r="L59" i="7"/>
  <c r="L83" i="7"/>
  <c r="L20" i="9"/>
  <c r="L48" i="9"/>
  <c r="L52" i="9"/>
  <c r="L84" i="9"/>
  <c r="L96" i="9"/>
  <c r="L30" i="10"/>
  <c r="L54" i="10"/>
  <c r="L58" i="10"/>
  <c r="L66" i="10"/>
  <c r="L70" i="10"/>
  <c r="O22" i="13"/>
  <c r="F47" i="13" s="1"/>
  <c r="O14" i="13"/>
  <c r="O20" i="13"/>
  <c r="B47" i="13" s="1"/>
  <c r="L23" i="1"/>
  <c r="L35" i="1"/>
  <c r="L47" i="1"/>
  <c r="L59" i="1"/>
  <c r="L102" i="1"/>
  <c r="L98" i="1"/>
  <c r="L86" i="4"/>
  <c r="L61" i="5"/>
  <c r="L85" i="5"/>
  <c r="L7" i="1"/>
  <c r="L11" i="1"/>
  <c r="L15" i="1"/>
  <c r="L71" i="1"/>
  <c r="L65" i="1"/>
  <c r="L100" i="1"/>
  <c r="L78" i="2"/>
  <c r="L94" i="4"/>
  <c r="L62" i="4"/>
  <c r="L69" i="5"/>
  <c r="L86" i="6"/>
  <c r="L46" i="2"/>
  <c r="L58" i="2"/>
  <c r="L70" i="2"/>
  <c r="L82" i="2"/>
  <c r="L91" i="2"/>
  <c r="L93" i="3"/>
  <c r="L101" i="3"/>
  <c r="L26" i="3"/>
  <c r="L91" i="4"/>
  <c r="L53" i="5"/>
  <c r="L71" i="5"/>
  <c r="L73" i="5"/>
  <c r="L82" i="5"/>
  <c r="L89" i="5"/>
  <c r="L91" i="5"/>
  <c r="L96" i="5"/>
  <c r="L72" i="5"/>
  <c r="L16" i="5"/>
  <c r="L8" i="5"/>
  <c r="L5" i="7"/>
  <c r="L45" i="7"/>
  <c r="L67" i="9"/>
  <c r="L94" i="2"/>
  <c r="L23" i="3"/>
  <c r="L31" i="3"/>
  <c r="L47" i="3"/>
  <c r="L55" i="3"/>
  <c r="L71" i="3"/>
  <c r="L79" i="3"/>
  <c r="L95" i="3"/>
  <c r="L103" i="3"/>
  <c r="L100" i="4"/>
  <c r="L72" i="4"/>
  <c r="L44" i="4"/>
  <c r="L16" i="4"/>
  <c r="L21" i="5"/>
  <c r="L33" i="5"/>
  <c r="L77" i="5"/>
  <c r="L97" i="5"/>
  <c r="L98" i="6"/>
  <c r="L81" i="7"/>
  <c r="L4" i="10"/>
  <c r="L68" i="10"/>
  <c r="L92" i="10"/>
  <c r="L90" i="2"/>
  <c r="L102" i="2"/>
  <c r="L7" i="3"/>
  <c r="L11" i="3"/>
  <c r="L15" i="3"/>
  <c r="L20" i="3"/>
  <c r="L41" i="5"/>
  <c r="L65" i="5"/>
  <c r="L101" i="5"/>
  <c r="L90" i="5"/>
  <c r="L78" i="5"/>
  <c r="L14" i="5"/>
  <c r="L10" i="5"/>
  <c r="L25" i="6"/>
  <c r="L33" i="6"/>
  <c r="L49" i="6"/>
  <c r="L57" i="6"/>
  <c r="L73" i="6"/>
  <c r="L81" i="6"/>
  <c r="L97" i="6"/>
  <c r="L9" i="7"/>
  <c r="L25" i="7"/>
  <c r="L41" i="7"/>
  <c r="L65" i="7"/>
  <c r="L96" i="7"/>
  <c r="L56" i="7"/>
  <c r="L44" i="7"/>
  <c r="L32" i="7"/>
  <c r="L20" i="7"/>
  <c r="L98" i="9"/>
  <c r="L94" i="9"/>
  <c r="L86" i="9"/>
  <c r="L82" i="9"/>
  <c r="L74" i="9"/>
  <c r="L70" i="9"/>
  <c r="L10" i="9"/>
  <c r="L30" i="7"/>
  <c r="L33" i="7"/>
  <c r="L46" i="7"/>
  <c r="L57" i="7"/>
  <c r="L91" i="7"/>
  <c r="L79" i="7"/>
  <c r="L19" i="9"/>
  <c r="L31" i="9"/>
  <c r="L43" i="9"/>
  <c r="L55" i="9"/>
  <c r="L101" i="9"/>
  <c r="L89" i="9"/>
  <c r="L77" i="9"/>
  <c r="L65" i="9"/>
  <c r="L86" i="10"/>
  <c r="L74" i="10"/>
  <c r="L62" i="10"/>
  <c r="L50" i="10"/>
  <c r="L38" i="10"/>
  <c r="L26" i="10"/>
  <c r="L14" i="10"/>
  <c r="L10" i="10"/>
  <c r="L29" i="7"/>
  <c r="L61" i="7"/>
  <c r="L101" i="7"/>
  <c r="L50" i="7"/>
  <c r="L26" i="7"/>
  <c r="L23" i="9"/>
  <c r="L35" i="9"/>
  <c r="L47" i="9"/>
  <c r="L100" i="9"/>
  <c r="L92" i="9"/>
  <c r="L88" i="9"/>
  <c r="L80" i="9"/>
  <c r="L76" i="9"/>
  <c r="L68" i="9"/>
  <c r="L64" i="9"/>
  <c r="L16" i="9"/>
  <c r="G11" i="13"/>
  <c r="J11" i="13" s="1"/>
  <c r="I11" i="13" s="1"/>
  <c r="L83" i="11"/>
  <c r="L95" i="11"/>
  <c r="L23" i="11"/>
  <c r="L59" i="11"/>
  <c r="L35" i="11"/>
  <c r="L47" i="11"/>
  <c r="L71" i="11"/>
  <c r="L5" i="11"/>
  <c r="L11" i="11"/>
  <c r="L17" i="11"/>
  <c r="L29" i="11"/>
  <c r="L41" i="11"/>
  <c r="L53" i="11"/>
  <c r="L65" i="11"/>
  <c r="L77" i="11"/>
  <c r="L89" i="11"/>
  <c r="L10" i="11"/>
  <c r="L52" i="11"/>
  <c r="L64" i="11"/>
  <c r="L76" i="11"/>
  <c r="L88" i="11"/>
  <c r="L16" i="11"/>
  <c r="L40" i="11"/>
  <c r="L28" i="11"/>
  <c r="L22" i="11"/>
  <c r="L34" i="11"/>
  <c r="L46" i="11"/>
  <c r="L58" i="11"/>
  <c r="L70" i="11"/>
  <c r="L82" i="11"/>
  <c r="L94" i="11"/>
  <c r="L103" i="10"/>
  <c r="L16" i="10"/>
  <c r="L28" i="10"/>
  <c r="L40" i="10"/>
  <c r="L52" i="10"/>
  <c r="L64" i="10"/>
  <c r="L76" i="10"/>
  <c r="L88" i="10"/>
  <c r="L103" i="9"/>
  <c r="L22" i="9"/>
  <c r="L40" i="9"/>
  <c r="L58" i="9"/>
  <c r="L28" i="9"/>
  <c r="L46" i="9"/>
  <c r="L59" i="9"/>
  <c r="L8" i="7"/>
  <c r="L11" i="7"/>
  <c r="L14" i="7"/>
  <c r="L17" i="7"/>
  <c r="L35" i="7"/>
  <c r="L53" i="7"/>
  <c r="L71" i="7"/>
  <c r="L80" i="7"/>
  <c r="L89" i="7"/>
  <c r="L98" i="7"/>
  <c r="L24" i="7"/>
  <c r="L31" i="7"/>
  <c r="L42" i="7"/>
  <c r="L49" i="7"/>
  <c r="L60" i="7"/>
  <c r="L103" i="7"/>
  <c r="L7" i="7"/>
  <c r="L13" i="7"/>
  <c r="L68" i="7"/>
  <c r="L77" i="7"/>
  <c r="L86" i="7"/>
  <c r="L95" i="7"/>
  <c r="L19" i="7"/>
  <c r="L37" i="7"/>
  <c r="L55" i="7"/>
  <c r="L43" i="6"/>
  <c r="L55" i="6"/>
  <c r="L67" i="6"/>
  <c r="L79" i="6"/>
  <c r="L91" i="6"/>
  <c r="L103" i="6"/>
  <c r="L36" i="6"/>
  <c r="L48" i="6"/>
  <c r="L60" i="6"/>
  <c r="L72" i="6"/>
  <c r="L84" i="6"/>
  <c r="L96" i="6"/>
  <c r="L22" i="6"/>
  <c r="L34" i="6"/>
  <c r="L46" i="6"/>
  <c r="L58" i="6"/>
  <c r="L70" i="6"/>
  <c r="L82" i="6"/>
  <c r="L94" i="6"/>
  <c r="L42" i="6"/>
  <c r="L54" i="6"/>
  <c r="L66" i="6"/>
  <c r="L78" i="6"/>
  <c r="L90" i="6"/>
  <c r="L102" i="6"/>
  <c r="L34" i="5"/>
  <c r="L80" i="5"/>
  <c r="L98" i="5"/>
  <c r="L28" i="5"/>
  <c r="L44" i="5"/>
  <c r="L46" i="5"/>
  <c r="L56" i="5"/>
  <c r="L58" i="5"/>
  <c r="L68" i="5"/>
  <c r="L86" i="5"/>
  <c r="L70" i="5"/>
  <c r="L88" i="5"/>
  <c r="L26" i="5"/>
  <c r="L76" i="5"/>
  <c r="L94" i="5"/>
  <c r="L22" i="5"/>
  <c r="L74" i="5"/>
  <c r="L92" i="5"/>
  <c r="L8" i="4"/>
  <c r="L10" i="4"/>
  <c r="L14" i="4"/>
  <c r="L34" i="4"/>
  <c r="L52" i="4"/>
  <c r="L70" i="4"/>
  <c r="L79" i="4"/>
  <c r="L88" i="4"/>
  <c r="L103" i="4"/>
  <c r="L28" i="4"/>
  <c r="L46" i="4"/>
  <c r="L64" i="4"/>
  <c r="L82" i="4"/>
  <c r="L22" i="4"/>
  <c r="L40" i="4"/>
  <c r="L58" i="4"/>
  <c r="L67" i="4"/>
  <c r="L76" i="4"/>
  <c r="L85" i="4"/>
  <c r="L100" i="3"/>
  <c r="L36" i="3"/>
  <c r="L38" i="3"/>
  <c r="L48" i="3"/>
  <c r="L50" i="3"/>
  <c r="L60" i="3"/>
  <c r="L62" i="3"/>
  <c r="L72" i="3"/>
  <c r="L74" i="3"/>
  <c r="L84" i="3"/>
  <c r="L86" i="3"/>
  <c r="L96" i="3"/>
  <c r="L98" i="3"/>
  <c r="L34" i="3"/>
  <c r="L39" i="3"/>
  <c r="L46" i="3"/>
  <c r="L51" i="3"/>
  <c r="L58" i="3"/>
  <c r="L63" i="3"/>
  <c r="L70" i="3"/>
  <c r="L75" i="3"/>
  <c r="L82" i="3"/>
  <c r="L87" i="3"/>
  <c r="L94" i="3"/>
  <c r="L99" i="3"/>
  <c r="L20" i="2"/>
  <c r="L26" i="2"/>
  <c r="L98" i="2"/>
  <c r="L89" i="2"/>
  <c r="L96" i="2"/>
  <c r="L103" i="2"/>
  <c r="L23" i="2"/>
  <c r="L29" i="2"/>
  <c r="L101" i="2"/>
  <c r="L86" i="2"/>
  <c r="L88" i="2"/>
  <c r="L70" i="1"/>
  <c r="L103" i="1"/>
  <c r="L22" i="1"/>
  <c r="L40" i="1"/>
  <c r="L58" i="1"/>
  <c r="L76" i="1"/>
  <c r="L82" i="1"/>
  <c r="L88" i="1"/>
  <c r="L94" i="1"/>
  <c r="L28" i="1"/>
  <c r="L46" i="1"/>
  <c r="L64" i="1"/>
  <c r="L80" i="1"/>
  <c r="L86" i="1"/>
  <c r="L92" i="1"/>
  <c r="K103" i="8"/>
  <c r="I103" i="8"/>
  <c r="J103" i="8" s="1"/>
  <c r="F103" i="8"/>
  <c r="K102" i="8"/>
  <c r="I102" i="8"/>
  <c r="J102" i="8" s="1"/>
  <c r="F102" i="8"/>
  <c r="K101" i="8"/>
  <c r="I101" i="8"/>
  <c r="J101" i="8" s="1"/>
  <c r="L101" i="8" s="1"/>
  <c r="F101" i="8"/>
  <c r="K100" i="8"/>
  <c r="I100" i="8"/>
  <c r="J100" i="8" s="1"/>
  <c r="F100" i="8"/>
  <c r="K99" i="8"/>
  <c r="I99" i="8"/>
  <c r="J99" i="8" s="1"/>
  <c r="F99" i="8"/>
  <c r="K98" i="8"/>
  <c r="I98" i="8"/>
  <c r="J98" i="8" s="1"/>
  <c r="F98" i="8"/>
  <c r="K97" i="8"/>
  <c r="I97" i="8"/>
  <c r="J97" i="8" s="1"/>
  <c r="L97" i="8" s="1"/>
  <c r="F97" i="8"/>
  <c r="K96" i="8"/>
  <c r="I96" i="8"/>
  <c r="J96" i="8" s="1"/>
  <c r="F96" i="8"/>
  <c r="K95" i="8"/>
  <c r="I95" i="8"/>
  <c r="J95" i="8" s="1"/>
  <c r="L95" i="8" s="1"/>
  <c r="F95" i="8"/>
  <c r="K94" i="8"/>
  <c r="I94" i="8"/>
  <c r="J94" i="8" s="1"/>
  <c r="F94" i="8"/>
  <c r="K93" i="8"/>
  <c r="I93" i="8"/>
  <c r="J93" i="8" s="1"/>
  <c r="F93" i="8"/>
  <c r="K92" i="8"/>
  <c r="I92" i="8"/>
  <c r="J92" i="8" s="1"/>
  <c r="L92" i="8" s="1"/>
  <c r="F92" i="8"/>
  <c r="K91" i="8"/>
  <c r="I91" i="8"/>
  <c r="J91" i="8" s="1"/>
  <c r="F91" i="8"/>
  <c r="K90" i="8"/>
  <c r="I90" i="8"/>
  <c r="J90" i="8" s="1"/>
  <c r="F90" i="8"/>
  <c r="K89" i="8"/>
  <c r="I89" i="8"/>
  <c r="J89" i="8" s="1"/>
  <c r="F89" i="8"/>
  <c r="K88" i="8"/>
  <c r="I88" i="8"/>
  <c r="J88" i="8" s="1"/>
  <c r="L88" i="8" s="1"/>
  <c r="F88" i="8"/>
  <c r="K87" i="8"/>
  <c r="I87" i="8"/>
  <c r="J87" i="8" s="1"/>
  <c r="F87" i="8"/>
  <c r="K86" i="8"/>
  <c r="I86" i="8"/>
  <c r="J86" i="8" s="1"/>
  <c r="F86" i="8"/>
  <c r="K85" i="8"/>
  <c r="I85" i="8"/>
  <c r="J85" i="8" s="1"/>
  <c r="F85" i="8"/>
  <c r="K84" i="8"/>
  <c r="I84" i="8"/>
  <c r="J84" i="8" s="1"/>
  <c r="L84" i="8" s="1"/>
  <c r="F84" i="8"/>
  <c r="K83" i="8"/>
  <c r="I83" i="8"/>
  <c r="J83" i="8" s="1"/>
  <c r="F83" i="8"/>
  <c r="K82" i="8"/>
  <c r="I82" i="8"/>
  <c r="J82" i="8" s="1"/>
  <c r="F82" i="8"/>
  <c r="K81" i="8"/>
  <c r="I81" i="8"/>
  <c r="J81" i="8" s="1"/>
  <c r="F81" i="8"/>
  <c r="K80" i="8"/>
  <c r="I80" i="8"/>
  <c r="J80" i="8" s="1"/>
  <c r="L80" i="8" s="1"/>
  <c r="F80" i="8"/>
  <c r="K79" i="8"/>
  <c r="I79" i="8"/>
  <c r="J79" i="8" s="1"/>
  <c r="F79" i="8"/>
  <c r="K78" i="8"/>
  <c r="I78" i="8"/>
  <c r="J78" i="8" s="1"/>
  <c r="F78" i="8"/>
  <c r="K77" i="8"/>
  <c r="I77" i="8"/>
  <c r="J77" i="8" s="1"/>
  <c r="F77" i="8"/>
  <c r="K76" i="8"/>
  <c r="I76" i="8"/>
  <c r="J76" i="8" s="1"/>
  <c r="L76" i="8" s="1"/>
  <c r="F76" i="8"/>
  <c r="K75" i="8"/>
  <c r="I75" i="8"/>
  <c r="J75" i="8" s="1"/>
  <c r="F75" i="8"/>
  <c r="K74" i="8"/>
  <c r="I74" i="8"/>
  <c r="J74" i="8" s="1"/>
  <c r="F74" i="8"/>
  <c r="K73" i="8"/>
  <c r="I73" i="8"/>
  <c r="J73" i="8" s="1"/>
  <c r="F73" i="8"/>
  <c r="K72" i="8"/>
  <c r="I72" i="8"/>
  <c r="J72" i="8" s="1"/>
  <c r="L72" i="8" s="1"/>
  <c r="F72" i="8"/>
  <c r="K71" i="8"/>
  <c r="I71" i="8"/>
  <c r="J71" i="8" s="1"/>
  <c r="F71" i="8"/>
  <c r="G22" i="13" l="1"/>
  <c r="P22" i="13"/>
  <c r="G20" i="13"/>
  <c r="P20" i="13"/>
  <c r="F26" i="13"/>
  <c r="G21" i="13"/>
  <c r="P21" i="13"/>
  <c r="N14" i="13"/>
  <c r="E24" i="13"/>
  <c r="E40" i="13" s="1"/>
  <c r="O24" i="13"/>
  <c r="O36" i="13" s="1"/>
  <c r="L74" i="8"/>
  <c r="L78" i="8"/>
  <c r="L82" i="8"/>
  <c r="L86" i="8"/>
  <c r="L94" i="8"/>
  <c r="L99" i="8"/>
  <c r="L73" i="8"/>
  <c r="L77" i="8"/>
  <c r="L81" i="8"/>
  <c r="L85" i="8"/>
  <c r="L89" i="8"/>
  <c r="L98" i="8"/>
  <c r="L71" i="8"/>
  <c r="L75" i="8"/>
  <c r="L79" i="8"/>
  <c r="L83" i="8"/>
  <c r="L87" i="8"/>
  <c r="L100" i="8"/>
  <c r="L90" i="8"/>
  <c r="L91" i="8"/>
  <c r="L93" i="8"/>
  <c r="L96" i="8"/>
  <c r="L102" i="8"/>
  <c r="L103" i="8"/>
  <c r="K70" i="8"/>
  <c r="I70" i="8"/>
  <c r="J70" i="8" s="1"/>
  <c r="F70" i="8"/>
  <c r="K69" i="8"/>
  <c r="I69" i="8"/>
  <c r="J69" i="8" s="1"/>
  <c r="F69" i="8"/>
  <c r="K68" i="8"/>
  <c r="I68" i="8"/>
  <c r="J68" i="8" s="1"/>
  <c r="L68" i="8" s="1"/>
  <c r="F68" i="8"/>
  <c r="K67" i="8"/>
  <c r="I67" i="8"/>
  <c r="J67" i="8" s="1"/>
  <c r="F67" i="8"/>
  <c r="K66" i="8"/>
  <c r="I66" i="8"/>
  <c r="J66" i="8" s="1"/>
  <c r="F66" i="8"/>
  <c r="K65" i="8"/>
  <c r="I65" i="8"/>
  <c r="J65" i="8" s="1"/>
  <c r="F65" i="8"/>
  <c r="K64" i="8"/>
  <c r="I64" i="8"/>
  <c r="J64" i="8" s="1"/>
  <c r="L64" i="8" s="1"/>
  <c r="F64" i="8"/>
  <c r="K63" i="8"/>
  <c r="I63" i="8"/>
  <c r="J63" i="8" s="1"/>
  <c r="F63" i="8"/>
  <c r="K62" i="8"/>
  <c r="I62" i="8"/>
  <c r="J62" i="8" s="1"/>
  <c r="L62" i="8" s="1"/>
  <c r="F62" i="8"/>
  <c r="K61" i="8"/>
  <c r="I61" i="8"/>
  <c r="J61" i="8" s="1"/>
  <c r="F61" i="8"/>
  <c r="K60" i="8"/>
  <c r="I60" i="8"/>
  <c r="J60" i="8" s="1"/>
  <c r="L60" i="8" s="1"/>
  <c r="F60" i="8"/>
  <c r="K59" i="8"/>
  <c r="I59" i="8"/>
  <c r="J59" i="8" s="1"/>
  <c r="F59" i="8"/>
  <c r="K58" i="8"/>
  <c r="I58" i="8"/>
  <c r="J58" i="8" s="1"/>
  <c r="L58" i="8" s="1"/>
  <c r="F58" i="8"/>
  <c r="K57" i="8"/>
  <c r="I57" i="8"/>
  <c r="J57" i="8" s="1"/>
  <c r="F57" i="8"/>
  <c r="K56" i="8"/>
  <c r="I56" i="8"/>
  <c r="J56" i="8" s="1"/>
  <c r="L56" i="8" s="1"/>
  <c r="F56" i="8"/>
  <c r="K55" i="8"/>
  <c r="I55" i="8"/>
  <c r="J55" i="8" s="1"/>
  <c r="F55" i="8"/>
  <c r="K54" i="8"/>
  <c r="I54" i="8"/>
  <c r="J54" i="8" s="1"/>
  <c r="L54" i="8" s="1"/>
  <c r="F54" i="8"/>
  <c r="K53" i="8"/>
  <c r="I53" i="8"/>
  <c r="J53" i="8" s="1"/>
  <c r="F53" i="8"/>
  <c r="K52" i="8"/>
  <c r="I52" i="8"/>
  <c r="J52" i="8" s="1"/>
  <c r="L52" i="8" s="1"/>
  <c r="F52" i="8"/>
  <c r="K51" i="8"/>
  <c r="I51" i="8"/>
  <c r="J51" i="8" s="1"/>
  <c r="F51" i="8"/>
  <c r="J46" i="13" l="1"/>
  <c r="O26" i="13"/>
  <c r="E26" i="13"/>
  <c r="P24" i="13"/>
  <c r="L66" i="8"/>
  <c r="L70" i="8"/>
  <c r="L53" i="8"/>
  <c r="L57" i="8"/>
  <c r="L51" i="8"/>
  <c r="L55" i="8"/>
  <c r="L59" i="8"/>
  <c r="L61" i="8"/>
  <c r="L63" i="8"/>
  <c r="L65" i="8"/>
  <c r="L67" i="8"/>
  <c r="L69" i="8"/>
  <c r="K50" i="8"/>
  <c r="I50" i="8"/>
  <c r="J50" i="8" s="1"/>
  <c r="F50" i="8"/>
  <c r="K49" i="8"/>
  <c r="I49" i="8"/>
  <c r="J49" i="8" s="1"/>
  <c r="F49" i="8"/>
  <c r="K48" i="8"/>
  <c r="I48" i="8"/>
  <c r="J48" i="8" s="1"/>
  <c r="L48" i="8" s="1"/>
  <c r="F48" i="8"/>
  <c r="K47" i="8"/>
  <c r="I47" i="8"/>
  <c r="J47" i="8" s="1"/>
  <c r="F47" i="8"/>
  <c r="K46" i="8"/>
  <c r="I46" i="8"/>
  <c r="J46" i="8" s="1"/>
  <c r="L46" i="8" s="1"/>
  <c r="F46" i="8"/>
  <c r="K45" i="8"/>
  <c r="I45" i="8"/>
  <c r="J45" i="8" s="1"/>
  <c r="F45" i="8"/>
  <c r="K44" i="8"/>
  <c r="I44" i="8"/>
  <c r="J44" i="8" s="1"/>
  <c r="L44" i="8" s="1"/>
  <c r="F44" i="8"/>
  <c r="K43" i="8"/>
  <c r="I43" i="8"/>
  <c r="J43" i="8" s="1"/>
  <c r="F43" i="8"/>
  <c r="K42" i="8"/>
  <c r="I42" i="8"/>
  <c r="J42" i="8" s="1"/>
  <c r="L42" i="8" s="1"/>
  <c r="F42" i="8"/>
  <c r="K41" i="8"/>
  <c r="I41" i="8"/>
  <c r="J41" i="8" s="1"/>
  <c r="F41" i="8"/>
  <c r="K40" i="8"/>
  <c r="I40" i="8"/>
  <c r="J40" i="8" s="1"/>
  <c r="L40" i="8" s="1"/>
  <c r="F40" i="8"/>
  <c r="K39" i="8"/>
  <c r="I39" i="8"/>
  <c r="J39" i="8" s="1"/>
  <c r="F39" i="8"/>
  <c r="K38" i="8"/>
  <c r="I38" i="8"/>
  <c r="J38" i="8" s="1"/>
  <c r="L38" i="8" s="1"/>
  <c r="F38" i="8"/>
  <c r="K37" i="8"/>
  <c r="I37" i="8"/>
  <c r="J37" i="8" s="1"/>
  <c r="F37" i="8"/>
  <c r="K36" i="8"/>
  <c r="I36" i="8"/>
  <c r="J36" i="8" s="1"/>
  <c r="L36" i="8" s="1"/>
  <c r="F36" i="8"/>
  <c r="K35" i="8"/>
  <c r="I35" i="8"/>
  <c r="J35" i="8" s="1"/>
  <c r="F35" i="8"/>
  <c r="K34" i="8"/>
  <c r="I34" i="8"/>
  <c r="J34" i="8" s="1"/>
  <c r="L34" i="8" s="1"/>
  <c r="F34" i="8"/>
  <c r="K33" i="8"/>
  <c r="I33" i="8"/>
  <c r="J33" i="8" s="1"/>
  <c r="F33" i="8"/>
  <c r="K32" i="8"/>
  <c r="I32" i="8"/>
  <c r="J32" i="8" s="1"/>
  <c r="L32" i="8" s="1"/>
  <c r="F32" i="8"/>
  <c r="K31" i="8"/>
  <c r="I31" i="8"/>
  <c r="J31" i="8" s="1"/>
  <c r="F31" i="8"/>
  <c r="P36" i="13" l="1"/>
  <c r="P26" i="13"/>
  <c r="L50" i="8"/>
  <c r="L31" i="8"/>
  <c r="L33" i="8"/>
  <c r="L35" i="8"/>
  <c r="L37" i="8"/>
  <c r="L39" i="8"/>
  <c r="L41" i="8"/>
  <c r="L43" i="8"/>
  <c r="L45" i="8"/>
  <c r="L47" i="8"/>
  <c r="L49" i="8"/>
  <c r="K30" i="8"/>
  <c r="I30" i="8"/>
  <c r="J30" i="8" s="1"/>
  <c r="L30" i="8" s="1"/>
  <c r="F30" i="8"/>
  <c r="K29" i="8"/>
  <c r="I29" i="8"/>
  <c r="J29" i="8" s="1"/>
  <c r="F29" i="8"/>
  <c r="K28" i="8"/>
  <c r="I28" i="8"/>
  <c r="J28" i="8" s="1"/>
  <c r="F28" i="8"/>
  <c r="K27" i="8"/>
  <c r="I27" i="8"/>
  <c r="J27" i="8" s="1"/>
  <c r="F27" i="8"/>
  <c r="K26" i="8"/>
  <c r="I26" i="8"/>
  <c r="J26" i="8" s="1"/>
  <c r="F26" i="8"/>
  <c r="K25" i="8"/>
  <c r="I25" i="8"/>
  <c r="J25" i="8" s="1"/>
  <c r="F25" i="8"/>
  <c r="K24" i="8"/>
  <c r="I24" i="8"/>
  <c r="J24" i="8" s="1"/>
  <c r="L24" i="8" s="1"/>
  <c r="F24" i="8"/>
  <c r="K23" i="8"/>
  <c r="I23" i="8"/>
  <c r="J23" i="8" s="1"/>
  <c r="F23" i="8"/>
  <c r="K22" i="8"/>
  <c r="I22" i="8"/>
  <c r="J22" i="8" s="1"/>
  <c r="F22" i="8"/>
  <c r="K21" i="8"/>
  <c r="I21" i="8"/>
  <c r="J21" i="8" s="1"/>
  <c r="F21" i="8"/>
  <c r="K20" i="8"/>
  <c r="I20" i="8"/>
  <c r="J20" i="8" s="1"/>
  <c r="L20" i="8" s="1"/>
  <c r="F20" i="8"/>
  <c r="K19" i="8"/>
  <c r="I19" i="8"/>
  <c r="J19" i="8" s="1"/>
  <c r="F19" i="8"/>
  <c r="K18" i="8"/>
  <c r="I18" i="8"/>
  <c r="J18" i="8" s="1"/>
  <c r="F18" i="8"/>
  <c r="K17" i="8"/>
  <c r="I17" i="8"/>
  <c r="J17" i="8" s="1"/>
  <c r="F17" i="8"/>
  <c r="K16" i="8"/>
  <c r="I16" i="8"/>
  <c r="J16" i="8" s="1"/>
  <c r="L16" i="8" s="1"/>
  <c r="F16" i="8"/>
  <c r="K15" i="8"/>
  <c r="I15" i="8"/>
  <c r="J15" i="8" s="1"/>
  <c r="F15" i="8"/>
  <c r="K14" i="8"/>
  <c r="I14" i="8"/>
  <c r="J14" i="8" s="1"/>
  <c r="F14" i="8"/>
  <c r="K13" i="8"/>
  <c r="I13" i="8"/>
  <c r="J13" i="8" s="1"/>
  <c r="F13" i="8"/>
  <c r="K12" i="8"/>
  <c r="I12" i="8"/>
  <c r="J12" i="8" s="1"/>
  <c r="L12" i="8" s="1"/>
  <c r="F12" i="8"/>
  <c r="K11" i="8"/>
  <c r="I11" i="8"/>
  <c r="J11" i="8" s="1"/>
  <c r="F11" i="8"/>
  <c r="K10" i="8"/>
  <c r="I10" i="8"/>
  <c r="J10" i="8" s="1"/>
  <c r="F10" i="8"/>
  <c r="K9" i="8"/>
  <c r="I9" i="8"/>
  <c r="J9" i="8" s="1"/>
  <c r="F9" i="8"/>
  <c r="K8" i="8"/>
  <c r="I8" i="8"/>
  <c r="J8" i="8" s="1"/>
  <c r="L8" i="8" s="1"/>
  <c r="F8" i="8"/>
  <c r="K7" i="8"/>
  <c r="I7" i="8"/>
  <c r="J7" i="8" s="1"/>
  <c r="F7" i="8"/>
  <c r="K6" i="8"/>
  <c r="I6" i="8"/>
  <c r="J6" i="8" s="1"/>
  <c r="F6" i="8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K5" i="8"/>
  <c r="I5" i="8"/>
  <c r="J5" i="8" s="1"/>
  <c r="F5" i="8"/>
  <c r="K4" i="8"/>
  <c r="I4" i="8"/>
  <c r="J4" i="8" s="1"/>
  <c r="F4" i="8"/>
  <c r="J47" i="13" l="1"/>
  <c r="L4" i="8"/>
  <c r="L29" i="8"/>
  <c r="A55" i="8"/>
  <c r="L5" i="8"/>
  <c r="L6" i="8"/>
  <c r="L10" i="8"/>
  <c r="L14" i="8"/>
  <c r="L18" i="8"/>
  <c r="L26" i="8"/>
  <c r="L7" i="8"/>
  <c r="L9" i="8"/>
  <c r="L11" i="8"/>
  <c r="L13" i="8"/>
  <c r="L15" i="8"/>
  <c r="L17" i="8"/>
  <c r="L19" i="8"/>
  <c r="L21" i="8"/>
  <c r="L23" i="8"/>
  <c r="L25" i="8"/>
  <c r="L27" i="8"/>
  <c r="L22" i="8"/>
  <c r="L28" i="8"/>
  <c r="A56" i="8" l="1"/>
  <c r="A57" i="8" l="1"/>
  <c r="A58" i="8" l="1"/>
  <c r="A59" i="8" l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C20" i="13" l="1"/>
  <c r="D20" i="13" l="1"/>
  <c r="K20" i="13"/>
  <c r="C22" i="13"/>
  <c r="M20" i="13" l="1"/>
  <c r="N20" i="13" s="1"/>
  <c r="B49" i="13" s="1"/>
  <c r="B48" i="13"/>
  <c r="D22" i="13"/>
  <c r="K22" i="13"/>
  <c r="F48" i="13" s="1"/>
  <c r="C21" i="13"/>
  <c r="M22" i="13" l="1"/>
  <c r="N22" i="13" s="1"/>
  <c r="F49" i="13" s="1"/>
  <c r="D21" i="13"/>
  <c r="K21" i="13"/>
  <c r="M21" i="13" l="1"/>
  <c r="N21" i="13" s="1"/>
  <c r="D48" i="13"/>
  <c r="M24" i="13" l="1"/>
  <c r="N24" i="13"/>
  <c r="N36" i="13" s="1"/>
  <c r="D49" i="13"/>
</calcChain>
</file>

<file path=xl/sharedStrings.xml><?xml version="1.0" encoding="utf-8"?>
<sst xmlns="http://schemas.openxmlformats.org/spreadsheetml/2006/main" count="431" uniqueCount="126">
  <si>
    <t>38,5*4,33</t>
  </si>
  <si>
    <t>Netto</t>
  </si>
  <si>
    <t>DN SV</t>
  </si>
  <si>
    <t>DG Abgaben</t>
  </si>
  <si>
    <t>DN SV Zielwert</t>
  </si>
  <si>
    <t>Monatsstunden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</si>
  <si>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</si>
  <si>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</si>
  <si>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</si>
  <si>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</si>
  <si>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</si>
  <si>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</si>
  <si>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</si>
  <si>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</si>
  <si>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</si>
  <si>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</si>
  <si>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</si>
  <si>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</si>
  <si>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J/K</t>
  </si>
  <si>
    <t>I+I/6</t>
  </si>
  <si>
    <t>G+D+E-H</t>
  </si>
  <si>
    <t>C*B/100</t>
  </si>
  <si>
    <t>Arbeitskosten Neu</t>
  </si>
  <si>
    <t>Arbeitskosten + SZ</t>
  </si>
  <si>
    <t>Mindest-Nettoentgelt während KUA</t>
  </si>
  <si>
    <t>Mindest-Bruttoentgelt während KUA</t>
  </si>
  <si>
    <t>35*4,33</t>
  </si>
  <si>
    <t>35,5*4,33</t>
  </si>
  <si>
    <t>36*4,33</t>
  </si>
  <si>
    <t>36,5*4,33</t>
  </si>
  <si>
    <t>37*4,33</t>
  </si>
  <si>
    <t>37,5*4,33</t>
  </si>
  <si>
    <t>38*4,33</t>
  </si>
  <si>
    <t>39*4,33</t>
  </si>
  <si>
    <t>39,5*4,33</t>
  </si>
  <si>
    <t>40*4,33</t>
  </si>
  <si>
    <t xml:space="preserve">Bruttoentgelt
vor Kurzarbeit </t>
  </si>
  <si>
    <t>Netto-ersatzrate</t>
  </si>
  <si>
    <t>Pauschalsatz pro Ausfallstunde *)</t>
  </si>
  <si>
    <t>*) Im Falle von Teilzeitbeschäftigung ist der Pauschalsatz pro Ausfallstunde mit der betrieblichen Normalarbeitszeit zu multiplizieren und durch die individuell vereinbarte Arbeitszeit vor Kurzarbeit zu dividieren.</t>
  </si>
  <si>
    <t>H/Monat</t>
  </si>
  <si>
    <t>Ausfallsstunde</t>
  </si>
  <si>
    <t>Brutto vor KUA</t>
  </si>
  <si>
    <t>Mindest Brutto Laut Tabelle</t>
  </si>
  <si>
    <t>verrechenbare Ausfallsstunden</t>
  </si>
  <si>
    <t>geleistete Arbeitszeit h</t>
  </si>
  <si>
    <t>FÜR LV ABRECHNUNG</t>
  </si>
  <si>
    <t>Hilfssumme: Brutto für Arbeitszeit</t>
  </si>
  <si>
    <t>Brutto für Arbeit</t>
  </si>
  <si>
    <t>KUA Beihilfe</t>
  </si>
  <si>
    <t>Paschalsatz pro Ausfalls h lt Tabelle</t>
  </si>
  <si>
    <t>h/ KV</t>
  </si>
  <si>
    <t>DN h/Woche</t>
  </si>
  <si>
    <t>Ausfall %</t>
  </si>
  <si>
    <t>h Arbeit</t>
  </si>
  <si>
    <t>https://www.ams.at/unternehmen/personalsicherung-und-fruehwarnsystem/kurzarbeit/rechner-fuer-kurzarbeit</t>
  </si>
  <si>
    <t>KUA Beihilfe für 3 Monate</t>
  </si>
  <si>
    <t>Pauschalsatz Hochrechnung</t>
  </si>
  <si>
    <t>Ausfalls h Zeitraum</t>
  </si>
  <si>
    <t>Ausfall Monat</t>
  </si>
  <si>
    <t>Monatliche Normalarbeitszeit</t>
  </si>
  <si>
    <t>Stufen:</t>
  </si>
  <si>
    <t>Abrunden für Tabelle</t>
  </si>
  <si>
    <t>KV h</t>
  </si>
  <si>
    <t>bis</t>
  </si>
  <si>
    <t>ANZAHL DN Gruppe</t>
  </si>
  <si>
    <t>GESAMT ANTRAG</t>
  </si>
  <si>
    <t>Ausfall Gesamt</t>
  </si>
  <si>
    <t>TEST</t>
  </si>
  <si>
    <t>Summe Bezüge ohne Gruppen</t>
  </si>
  <si>
    <t>Check muss 0</t>
  </si>
  <si>
    <t>VORHER EINTRAGEN:</t>
  </si>
  <si>
    <t>ZELLEN EINTRAGEN</t>
  </si>
  <si>
    <t>Feld 2.1</t>
  </si>
  <si>
    <t>Feld 3.1</t>
  </si>
  <si>
    <t>Feld 4.1</t>
  </si>
  <si>
    <t>Feld 6.1</t>
  </si>
  <si>
    <t>Feld 6.2</t>
  </si>
  <si>
    <t>Feld 6.3</t>
  </si>
  <si>
    <t>Feld 6.5</t>
  </si>
  <si>
    <t>Normalstunden Zeitraum</t>
  </si>
  <si>
    <t>VOLLZEIT - Nach Gruppen</t>
  </si>
  <si>
    <t>% zu Übertragen in U</t>
  </si>
  <si>
    <t>Feld 2.2,3.2,4.2</t>
  </si>
  <si>
    <t>Feld 2.3,3.3,4.3</t>
  </si>
  <si>
    <t>Feld 2.4</t>
  </si>
  <si>
    <t>Feld 3.4</t>
  </si>
  <si>
    <t>Feld 4.4</t>
  </si>
  <si>
    <t>Feld 2.5,3.5,4.5</t>
  </si>
  <si>
    <t>Feld 5.3</t>
  </si>
  <si>
    <t>Feld 5.2</t>
  </si>
  <si>
    <t>Feld 5.1</t>
  </si>
  <si>
    <t>Zusammenfassung Formular:</t>
  </si>
  <si>
    <t>Feld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</si>
  <si>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</si>
  <si>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</si>
  <si>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</si>
  <si>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</si>
  <si>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</si>
  <si>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</si>
  <si>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</si>
  <si>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</si>
  <si>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</si>
  <si>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</si>
  <si>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4.4</t>
  </si>
  <si>
    <t>4.1</t>
  </si>
  <si>
    <t>4.2</t>
  </si>
  <si>
    <t>4.3</t>
  </si>
  <si>
    <t>4.5</t>
  </si>
  <si>
    <t>5.1</t>
  </si>
  <si>
    <t>5.2</t>
  </si>
  <si>
    <t>5.3</t>
  </si>
  <si>
    <t>6.1</t>
  </si>
  <si>
    <t>6.2</t>
  </si>
  <si>
    <t>6.3</t>
  </si>
  <si>
    <t>6.4</t>
  </si>
  <si>
    <t>6.5</t>
  </si>
  <si>
    <t>% Gesamt</t>
  </si>
  <si>
    <r>
      <t>ã</t>
    </r>
    <r>
      <rPr>
        <sz val="14"/>
        <color theme="1"/>
        <rFont val="Arial"/>
        <family val="2"/>
      </rPr>
      <t xml:space="preserve"> </t>
    </r>
    <r>
      <rPr>
        <b/>
        <i/>
        <sz val="14"/>
        <color rgb="FF339966"/>
        <rFont val="Georgia"/>
        <family val="1"/>
      </rPr>
      <t>RES</t>
    </r>
    <r>
      <rPr>
        <b/>
        <i/>
        <sz val="14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>2020</t>
    </r>
  </si>
  <si>
    <t>Hifsre f Ausfall</t>
  </si>
  <si>
    <t>HIER VOLLZEIT eintragen Mitarbeiter</t>
  </si>
  <si>
    <t>HIER TEILZEIT eintragen</t>
  </si>
  <si>
    <t>KUA Unterstützung</t>
  </si>
  <si>
    <t>Ausfall h pro DN</t>
  </si>
  <si>
    <t>KUA För pro DN</t>
  </si>
  <si>
    <t>FÜR KUA Rechner: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</si>
</sst>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4"/>
      <color theme="1"/>
      <name val="Symbol"/>
      <family val="1"/>
      <charset val="2"/>
    </font>
    <font>
      <sz val="14"/>
      <color theme="1"/>
      <name val="Arial"/>
      <family val="2"/>
    </font>
    <font>
      <b/>
      <i/>
      <sz val="14"/>
      <color rgb="FF339966"/>
      <name val="Georgia"/>
      <family val="1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3" fontId="0" fillId="0" borderId="0" xfId="1" applyFont="1"/>
    <xf numFmtId="43" fontId="0" fillId="0" borderId="0" xfId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wrapText="1"/>
    </xf>
    <xf numFmtId="43" fontId="0" fillId="2" borderId="0" xfId="1" applyFont="1" applyFill="1"/>
    <xf numFmtId="9" fontId="0" fillId="2" borderId="0" xfId="1" applyNumberFormat="1" applyFont="1" applyFill="1"/>
    <xf numFmtId="43" fontId="0" fillId="3" borderId="0" xfId="1" applyFont="1" applyFill="1"/>
    <xf numFmtId="43" fontId="2" fillId="3" borderId="0" xfId="1" applyFont="1" applyFill="1" applyAlignment="1">
      <alignment wrapText="1"/>
    </xf>
    <xf numFmtId="43" fontId="2" fillId="0" borderId="4" xfId="1" applyFont="1" applyBorder="1" applyAlignment="1">
      <alignment wrapText="1"/>
    </xf>
    <xf numFmtId="43" fontId="0" fillId="0" borderId="5" xfId="1" applyFont="1" applyBorder="1"/>
    <xf numFmtId="43" fontId="2" fillId="0" borderId="6" xfId="1" applyFont="1" applyBorder="1" applyAlignment="1">
      <alignment wrapText="1"/>
    </xf>
    <xf numFmtId="43" fontId="0" fillId="0" borderId="7" xfId="1" applyFont="1" applyBorder="1"/>
    <xf numFmtId="43" fontId="0" fillId="0" borderId="0" xfId="1" applyFont="1" applyBorder="1"/>
    <xf numFmtId="0" fontId="4" fillId="0" borderId="0" xfId="2"/>
    <xf numFmtId="43" fontId="2" fillId="0" borderId="0" xfId="1" applyFont="1" applyBorder="1" applyAlignment="1">
      <alignment wrapText="1"/>
    </xf>
    <xf numFmtId="0" fontId="2" fillId="0" borderId="0" xfId="0" applyFont="1"/>
    <xf numFmtId="43" fontId="2" fillId="0" borderId="0" xfId="1" applyFont="1"/>
    <xf numFmtId="0" fontId="2" fillId="0" borderId="0" xfId="0" applyFont="1" applyBorder="1" applyAlignment="1">
      <alignment horizontal="center"/>
    </xf>
    <xf numFmtId="43" fontId="2" fillId="3" borderId="0" xfId="1" applyFont="1" applyFill="1"/>
    <xf numFmtId="43" fontId="0" fillId="4" borderId="0" xfId="1" applyFont="1" applyFill="1"/>
    <xf numFmtId="9" fontId="0" fillId="0" borderId="0" xfId="1" applyNumberFormat="1" applyFont="1" applyFill="1"/>
    <xf numFmtId="43" fontId="2" fillId="2" borderId="10" xfId="1" applyFont="1" applyFill="1" applyBorder="1"/>
    <xf numFmtId="43" fontId="0" fillId="5" borderId="7" xfId="1" applyFont="1" applyFill="1" applyBorder="1"/>
    <xf numFmtId="43" fontId="0" fillId="0" borderId="10" xfId="1" applyFont="1" applyBorder="1"/>
    <xf numFmtId="43" fontId="2" fillId="0" borderId="5" xfId="1" applyFont="1" applyBorder="1" applyAlignment="1">
      <alignment wrapText="1"/>
    </xf>
    <xf numFmtId="43" fontId="0" fillId="0" borderId="0" xfId="1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Alignment="1">
      <alignment horizontal="right" wrapText="1"/>
    </xf>
    <xf numFmtId="0" fontId="0" fillId="0" borderId="0" xfId="1" applyNumberFormat="1" applyFont="1" applyAlignment="1">
      <alignment horizontal="right"/>
    </xf>
    <xf numFmtId="0" fontId="5" fillId="0" borderId="0" xfId="0" applyFont="1" applyAlignment="1">
      <alignment wrapText="1"/>
    </xf>
    <xf numFmtId="43" fontId="5" fillId="0" borderId="0" xfId="1" applyFont="1"/>
    <xf numFmtId="43" fontId="5" fillId="0" borderId="5" xfId="1" applyFont="1" applyBorder="1"/>
    <xf numFmtId="43" fontId="5" fillId="0" borderId="7" xfId="1" applyFont="1" applyBorder="1"/>
    <xf numFmtId="43" fontId="5" fillId="0" borderId="0" xfId="1" applyFont="1" applyBorder="1"/>
    <xf numFmtId="43" fontId="5" fillId="3" borderId="0" xfId="1" applyFont="1" applyFill="1"/>
    <xf numFmtId="0" fontId="5" fillId="0" borderId="0" xfId="0" applyFont="1"/>
    <xf numFmtId="43" fontId="0" fillId="0" borderId="0" xfId="0" applyNumberFormat="1"/>
    <xf numFmtId="43" fontId="6" fillId="0" borderId="5" xfId="1" applyFont="1" applyBorder="1"/>
    <xf numFmtId="43" fontId="6" fillId="0" borderId="7" xfId="1" applyFont="1" applyBorder="1"/>
    <xf numFmtId="43" fontId="7" fillId="0" borderId="5" xfId="1" applyFont="1" applyBorder="1"/>
    <xf numFmtId="43" fontId="7" fillId="0" borderId="7" xfId="1" applyFont="1" applyBorder="1"/>
    <xf numFmtId="43" fontId="8" fillId="0" borderId="5" xfId="1" applyFont="1" applyBorder="1"/>
    <xf numFmtId="43" fontId="8" fillId="0" borderId="7" xfId="1" applyFont="1" applyBorder="1"/>
    <xf numFmtId="43" fontId="9" fillId="0" borderId="10" xfId="1" applyFont="1" applyBorder="1"/>
    <xf numFmtId="43" fontId="9" fillId="0" borderId="7" xfId="1" applyFont="1" applyBorder="1"/>
    <xf numFmtId="43" fontId="7" fillId="3" borderId="10" xfId="1" applyFont="1" applyFill="1" applyBorder="1"/>
    <xf numFmtId="43" fontId="10" fillId="0" borderId="10" xfId="1" applyFont="1" applyBorder="1"/>
    <xf numFmtId="43" fontId="10" fillId="0" borderId="0" xfId="1" applyFont="1" applyBorder="1" applyAlignment="1">
      <alignment horizontal="right"/>
    </xf>
    <xf numFmtId="43" fontId="9" fillId="0" borderId="0" xfId="1" applyFont="1" applyBorder="1" applyAlignment="1">
      <alignment horizontal="right"/>
    </xf>
    <xf numFmtId="43" fontId="7" fillId="3" borderId="9" xfId="1" applyFont="1" applyFill="1" applyBorder="1"/>
    <xf numFmtId="43" fontId="8" fillId="3" borderId="10" xfId="1" applyFont="1" applyFill="1" applyBorder="1"/>
    <xf numFmtId="43" fontId="7" fillId="0" borderId="0" xfId="1" applyFont="1" applyBorder="1" applyAlignment="1">
      <alignment horizontal="right"/>
    </xf>
    <xf numFmtId="43" fontId="8" fillId="0" borderId="0" xfId="1" applyFont="1" applyAlignment="1">
      <alignment horizontal="right"/>
    </xf>
    <xf numFmtId="43" fontId="2" fillId="3" borderId="10" xfId="1" applyFont="1" applyFill="1" applyBorder="1"/>
    <xf numFmtId="43" fontId="8" fillId="0" borderId="0" xfId="1" applyFont="1" applyFill="1"/>
    <xf numFmtId="43" fontId="11" fillId="0" borderId="0" xfId="1" applyFont="1" applyAlignment="1">
      <alignment horizontal="right"/>
    </xf>
    <xf numFmtId="43" fontId="11" fillId="4" borderId="0" xfId="1" applyFont="1" applyFill="1"/>
    <xf numFmtId="43" fontId="11" fillId="0" borderId="0" xfId="1" applyFont="1" applyFill="1"/>
    <xf numFmtId="43" fontId="12" fillId="4" borderId="0" xfId="1" applyFont="1" applyFill="1"/>
    <xf numFmtId="43" fontId="12" fillId="0" borderId="0" xfId="1" applyFont="1" applyFill="1"/>
    <xf numFmtId="43" fontId="13" fillId="4" borderId="0" xfId="1" applyFont="1" applyFill="1"/>
    <xf numFmtId="43" fontId="13" fillId="0" borderId="0" xfId="1" applyFont="1" applyFill="1"/>
    <xf numFmtId="43" fontId="2" fillId="0" borderId="0" xfId="1" applyFont="1" applyBorder="1"/>
    <xf numFmtId="0" fontId="2" fillId="0" borderId="1" xfId="0" applyFont="1" applyBorder="1"/>
    <xf numFmtId="43" fontId="0" fillId="0" borderId="3" xfId="1" applyFont="1" applyBorder="1"/>
    <xf numFmtId="43" fontId="0" fillId="0" borderId="3" xfId="1" applyFont="1" applyBorder="1" applyAlignment="1">
      <alignment horizontal="right"/>
    </xf>
    <xf numFmtId="43" fontId="0" fillId="0" borderId="11" xfId="1" applyFont="1" applyBorder="1"/>
    <xf numFmtId="43" fontId="0" fillId="0" borderId="2" xfId="1" applyFont="1" applyBorder="1"/>
    <xf numFmtId="0" fontId="0" fillId="0" borderId="12" xfId="0" applyBorder="1"/>
    <xf numFmtId="43" fontId="0" fillId="0" borderId="0" xfId="1" applyFont="1" applyBorder="1" applyAlignment="1">
      <alignment horizontal="right"/>
    </xf>
    <xf numFmtId="43" fontId="0" fillId="0" borderId="13" xfId="1" applyFont="1" applyBorder="1"/>
    <xf numFmtId="0" fontId="0" fillId="0" borderId="14" xfId="0" applyBorder="1"/>
    <xf numFmtId="43" fontId="0" fillId="0" borderId="15" xfId="1" applyFont="1" applyBorder="1"/>
    <xf numFmtId="49" fontId="0" fillId="0" borderId="16" xfId="0" applyNumberFormat="1" applyBorder="1"/>
    <xf numFmtId="43" fontId="0" fillId="0" borderId="17" xfId="1" applyFont="1" applyBorder="1"/>
    <xf numFmtId="49" fontId="0" fillId="0" borderId="18" xfId="0" applyNumberFormat="1" applyBorder="1"/>
    <xf numFmtId="43" fontId="0" fillId="0" borderId="19" xfId="1" applyFont="1" applyBorder="1"/>
    <xf numFmtId="43" fontId="0" fillId="0" borderId="14" xfId="1" applyFont="1" applyBorder="1"/>
    <xf numFmtId="43" fontId="0" fillId="0" borderId="15" xfId="1" applyFont="1" applyBorder="1" applyAlignment="1">
      <alignment horizontal="right"/>
    </xf>
    <xf numFmtId="43" fontId="0" fillId="0" borderId="18" xfId="1" applyFont="1" applyBorder="1"/>
    <xf numFmtId="0" fontId="14" fillId="0" borderId="0" xfId="0" applyFont="1"/>
    <xf numFmtId="0" fontId="0" fillId="0" borderId="0" xfId="0" applyFill="1" applyAlignment="1">
      <alignment horizontal="left" vertical="center" wrapText="1"/>
    </xf>
    <xf numFmtId="43" fontId="3" fillId="0" borderId="1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43" fontId="3" fillId="0" borderId="9" xfId="1" applyFont="1" applyBorder="1" applyAlignment="1">
      <alignment horizontal="center"/>
    </xf>
  </cellXfs>
  <cellStyles count="3">
    <cellStyle name="Hyperlink" xfId="2" builtinId="8"/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6</xdr:col>
      <xdr:colOff>717762</xdr:colOff>
      <xdr:row>21</xdr:row>
      <xdr:rowOff>104775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0"/>
          <a:ext cx="5242137" cy="406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www.ams.at/unternehmen/personalsicherung-und-fruehwarnsystem/kurzarbeit/rechner-fuer-kurzarbei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"/>
  <sheetViews>
    <sheetView workbookViewId="0">
      <selection activeCell="A26" sqref="A26"/>
    </sheetView>
  </sheetViews>
  <sheetFormatPr baseColWidth="10" defaultRowHeight="15" x14ac:dyDescent="0.25"/>
  <sheetData/>
  <sheetProtection algorithmName="SHA-512" hashValue="FL2AS4wS8koVwnRxVyJHegGMirYL9Us5JPfW7KHCrOnV9wPD31mr/ushKONxBpOO4XcVL1d2aSd7v01lwBskTA==" saltValue="OxOiwWEl2jjiq3qZTmLkBA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L105"/>
  <sheetViews>
    <sheetView zoomScale="130" zoomScaleNormal="130" workbookViewId="0">
      <pane ySplit="3" topLeftCell="A100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4" style="5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33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ROUND(39*4.33,2)</f>
        <v>168.87</v>
      </c>
      <c r="L4" s="3">
        <f t="shared" ref="L4:L24" si="3">+ROUND(J4/K4,2)</f>
        <v>3.82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ROUND(39*4.33,2)</f>
        <v>168.87</v>
      </c>
      <c r="L5" s="3">
        <f t="shared" si="3"/>
        <v>4.1500000000000004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168.87</v>
      </c>
      <c r="L6" s="3">
        <f t="shared" si="3"/>
        <v>4.57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168.87</v>
      </c>
      <c r="L7" s="3">
        <f t="shared" si="3"/>
        <v>4.9800000000000004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168.87</v>
      </c>
      <c r="L8" s="3">
        <f t="shared" si="3"/>
        <v>5.4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168.87</v>
      </c>
      <c r="L9" s="3">
        <f t="shared" si="3"/>
        <v>5.81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168.87</v>
      </c>
      <c r="L10" s="3">
        <f t="shared" si="3"/>
        <v>6.23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168.87</v>
      </c>
      <c r="L11" s="3">
        <f t="shared" si="3"/>
        <v>6.64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168.87</v>
      </c>
      <c r="L12" s="3">
        <f t="shared" si="3"/>
        <v>7.06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168.87</v>
      </c>
      <c r="L13" s="3">
        <f t="shared" si="3"/>
        <v>7.47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168.87</v>
      </c>
      <c r="L14" s="3">
        <f t="shared" si="3"/>
        <v>7.89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168.87</v>
      </c>
      <c r="L15" s="3">
        <f t="shared" si="3"/>
        <v>8.3000000000000007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168.87</v>
      </c>
      <c r="L16" s="3">
        <f t="shared" si="3"/>
        <v>8.7100000000000009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168.87</v>
      </c>
      <c r="L17" s="3">
        <f t="shared" si="3"/>
        <v>9.1300000000000008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168.87</v>
      </c>
      <c r="L18" s="3">
        <f t="shared" si="3"/>
        <v>9.5399999999999991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168.87</v>
      </c>
      <c r="L19" s="3">
        <f t="shared" si="3"/>
        <v>9.9600000000000009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168.87</v>
      </c>
      <c r="L20" s="3">
        <f t="shared" si="3"/>
        <v>10.37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168.87</v>
      </c>
      <c r="L21" s="3">
        <f t="shared" si="3"/>
        <v>10.73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168.87</v>
      </c>
      <c r="L22" s="3">
        <f t="shared" si="3"/>
        <v>11.08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168.87</v>
      </c>
      <c r="L23" s="3">
        <f t="shared" si="3"/>
        <v>11.43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168.87</v>
      </c>
      <c r="L24" s="3">
        <f t="shared" si="3"/>
        <v>11.79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168.87</v>
      </c>
      <c r="L25" s="3">
        <f>+ROUND(J25/K25,2)</f>
        <v>12.2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168.87</v>
      </c>
      <c r="L26" s="3">
        <f t="shared" ref="L26:L89" si="8">+ROUND(J26/K26,2)</f>
        <v>12.62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168.87</v>
      </c>
      <c r="L27" s="3">
        <f t="shared" si="8"/>
        <v>13.03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168.87</v>
      </c>
      <c r="L28" s="3">
        <f t="shared" si="8"/>
        <v>13.44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168.87</v>
      </c>
      <c r="L29" s="3">
        <f t="shared" si="8"/>
        <v>13.24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168.87</v>
      </c>
      <c r="L30" s="3">
        <f t="shared" si="8"/>
        <v>13.66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168.87</v>
      </c>
      <c r="L31" s="3">
        <f t="shared" si="8"/>
        <v>14.06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168.87</v>
      </c>
      <c r="L32" s="3">
        <f t="shared" si="8"/>
        <v>14.43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168.87</v>
      </c>
      <c r="L33" s="3">
        <f t="shared" si="8"/>
        <v>14.83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168.87</v>
      </c>
      <c r="L34" s="3">
        <f t="shared" si="8"/>
        <v>15.2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168.87</v>
      </c>
      <c r="L35" s="3">
        <f t="shared" si="8"/>
        <v>15.57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168.87</v>
      </c>
      <c r="L36" s="3">
        <f t="shared" si="8"/>
        <v>15.97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168.87</v>
      </c>
      <c r="L37" s="3">
        <f t="shared" si="8"/>
        <v>16.34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168.87</v>
      </c>
      <c r="L38" s="3">
        <f t="shared" si="8"/>
        <v>16.71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168.87</v>
      </c>
      <c r="L39" s="3">
        <f t="shared" si="8"/>
        <v>17.079999999999998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168.87</v>
      </c>
      <c r="L40" s="3">
        <f t="shared" si="8"/>
        <v>17.45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168.87</v>
      </c>
      <c r="L41" s="3">
        <f t="shared" si="8"/>
        <v>17.82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168.87</v>
      </c>
      <c r="L42" s="3">
        <f t="shared" si="8"/>
        <v>18.21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168.87</v>
      </c>
      <c r="L43" s="3">
        <f t="shared" si="8"/>
        <v>18.61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168.87</v>
      </c>
      <c r="L44" s="3">
        <f t="shared" si="8"/>
        <v>19.010000000000002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168.87</v>
      </c>
      <c r="L45" s="3">
        <f t="shared" si="8"/>
        <v>19.420000000000002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168.87</v>
      </c>
      <c r="L46" s="3">
        <f t="shared" si="8"/>
        <v>19.82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168.87</v>
      </c>
      <c r="L47" s="3">
        <f t="shared" si="8"/>
        <v>20.22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168.87</v>
      </c>
      <c r="L48" s="3">
        <f t="shared" si="8"/>
        <v>20.62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168.87</v>
      </c>
      <c r="L49" s="3">
        <f t="shared" si="8"/>
        <v>20.04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168.87</v>
      </c>
      <c r="L50" s="3">
        <f t="shared" si="8"/>
        <v>20.420000000000002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168.87</v>
      </c>
      <c r="L51" s="3">
        <f t="shared" si="8"/>
        <v>20.81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168.87</v>
      </c>
      <c r="L52" s="3">
        <f t="shared" si="8"/>
        <v>21.2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168.87</v>
      </c>
      <c r="L53" s="3">
        <f t="shared" si="8"/>
        <v>21.59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168.87</v>
      </c>
      <c r="L54" s="3">
        <f t="shared" si="8"/>
        <v>21.97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168.87</v>
      </c>
      <c r="L55" s="3">
        <f t="shared" si="8"/>
        <v>22.36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168.87</v>
      </c>
      <c r="L56" s="3">
        <f t="shared" si="8"/>
        <v>22.75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168.87</v>
      </c>
      <c r="L57" s="3">
        <f t="shared" si="8"/>
        <v>23.13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168.87</v>
      </c>
      <c r="L58" s="3">
        <f t="shared" si="8"/>
        <v>23.52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168.87</v>
      </c>
      <c r="L59" s="3">
        <f t="shared" si="8"/>
        <v>23.9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168.87</v>
      </c>
      <c r="L60" s="4">
        <f t="shared" si="8"/>
        <v>24.26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168.87</v>
      </c>
      <c r="L61" s="4">
        <f t="shared" si="8"/>
        <v>24.62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168.87</v>
      </c>
      <c r="L62" s="3">
        <f t="shared" si="8"/>
        <v>24.99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168.87</v>
      </c>
      <c r="L63" s="3">
        <f t="shared" si="8"/>
        <v>25.35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168.87</v>
      </c>
      <c r="L64" s="3">
        <f t="shared" si="8"/>
        <v>25.71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168.87</v>
      </c>
      <c r="L65" s="3">
        <f t="shared" si="8"/>
        <v>26.07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168.87</v>
      </c>
      <c r="L66" s="3">
        <f t="shared" si="8"/>
        <v>26.44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168.87</v>
      </c>
      <c r="L67" s="3">
        <f t="shared" si="8"/>
        <v>26.8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168.87</v>
      </c>
      <c r="L68" s="3">
        <f t="shared" si="8"/>
        <v>27.16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ROUND(39*4.33,2)</f>
        <v>168.87</v>
      </c>
      <c r="L69" s="3">
        <f t="shared" si="8"/>
        <v>27.53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168.87</v>
      </c>
      <c r="L70" s="3">
        <f t="shared" si="8"/>
        <v>27.89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168.87</v>
      </c>
      <c r="L71" s="3">
        <f t="shared" si="8"/>
        <v>28.25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168.87</v>
      </c>
      <c r="L72" s="3">
        <f t="shared" si="8"/>
        <v>28.62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168.87</v>
      </c>
      <c r="L73" s="3">
        <f t="shared" si="8"/>
        <v>28.98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168.87</v>
      </c>
      <c r="L74" s="3">
        <f t="shared" si="8"/>
        <v>29.34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168.87</v>
      </c>
      <c r="L75" s="3">
        <f t="shared" si="8"/>
        <v>29.7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168.87</v>
      </c>
      <c r="L76" s="3">
        <f t="shared" si="8"/>
        <v>30.07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168.87</v>
      </c>
      <c r="L77" s="3">
        <f t="shared" si="8"/>
        <v>30.43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168.87</v>
      </c>
      <c r="L78" s="3">
        <f t="shared" si="8"/>
        <v>30.79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168.87</v>
      </c>
      <c r="L79" s="3">
        <f t="shared" si="8"/>
        <v>31.16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168.87</v>
      </c>
      <c r="L80" s="3">
        <f t="shared" si="8"/>
        <v>31.52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168.87</v>
      </c>
      <c r="L81" s="3">
        <f t="shared" si="8"/>
        <v>31.89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168.87</v>
      </c>
      <c r="L82" s="3">
        <f t="shared" si="8"/>
        <v>32.28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168.87</v>
      </c>
      <c r="L83" s="3">
        <f t="shared" si="8"/>
        <v>32.659999999999997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168.87</v>
      </c>
      <c r="L84" s="3">
        <f t="shared" si="8"/>
        <v>33.049999999999997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168.87</v>
      </c>
      <c r="L85" s="3">
        <f t="shared" si="8"/>
        <v>33.44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168.87</v>
      </c>
      <c r="L86" s="3">
        <f t="shared" si="8"/>
        <v>33.83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168.87</v>
      </c>
      <c r="L87" s="3">
        <f t="shared" si="8"/>
        <v>34.21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168.87</v>
      </c>
      <c r="L88" s="3">
        <f t="shared" si="8"/>
        <v>34.6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168.87</v>
      </c>
      <c r="L89" s="3">
        <f t="shared" si="8"/>
        <v>34.99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168.87</v>
      </c>
      <c r="L90" s="3">
        <f t="shared" ref="L90:L103" si="14">+ROUND(J90/K90,2)</f>
        <v>35.380000000000003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168.87</v>
      </c>
      <c r="L91" s="3">
        <f t="shared" si="14"/>
        <v>35.76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168.87</v>
      </c>
      <c r="L92" s="3">
        <f t="shared" si="14"/>
        <v>36.15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168.87</v>
      </c>
      <c r="L93" s="3">
        <f t="shared" si="14"/>
        <v>36.54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168.87</v>
      </c>
      <c r="L94" s="3">
        <f t="shared" si="14"/>
        <v>36.93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168.87</v>
      </c>
      <c r="L95" s="3">
        <f t="shared" si="14"/>
        <v>37.31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168.87</v>
      </c>
      <c r="L96" s="3">
        <f t="shared" si="14"/>
        <v>37.700000000000003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168.87</v>
      </c>
      <c r="L97" s="3">
        <f t="shared" si="14"/>
        <v>38.090000000000003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168.87</v>
      </c>
      <c r="L98" s="3">
        <f t="shared" si="14"/>
        <v>38.47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168.87</v>
      </c>
      <c r="L99" s="3">
        <f t="shared" si="14"/>
        <v>38.86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168.87</v>
      </c>
      <c r="L100" s="3">
        <f t="shared" si="14"/>
        <v>39.25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168.87</v>
      </c>
      <c r="L101" s="3">
        <f t="shared" si="14"/>
        <v>39.64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168.87</v>
      </c>
      <c r="L102" s="3">
        <f t="shared" si="14"/>
        <v>40.020000000000003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168.87</v>
      </c>
      <c r="L103" s="3">
        <f t="shared" si="14"/>
        <v>40.17</v>
      </c>
    </row>
    <row r="104" spans="1:12" ht="15" customHeight="1" x14ac:dyDescent="0.25">
      <c r="A104" s="87" t="s">
        <v>39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</row>
    <row r="105" spans="1:12" ht="47.25" customHeight="1" x14ac:dyDescent="0.25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</row>
  </sheetData>
  <sheetProtection algorithmName="SHA-512" hashValue="9bsfJEeL4/u/CvfzdemXsoy+ard069JBCLMXcPTs6CliObgj4aZfwZrqKG2oS+8UCaeQe6xaU6qCJhRD8lAiJQ==" saltValue="hz/ld6Og0A8ac9nZljr7OA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5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L105"/>
  <sheetViews>
    <sheetView zoomScale="130" zoomScaleNormal="130" workbookViewId="0">
      <pane ySplit="3" topLeftCell="A83" activePane="bottomLeft" state="frozen"/>
      <selection activeCell="O18" sqref="O18"/>
      <selection pane="bottomLeft" activeCell="B92" sqref="B92:G96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34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ROUND(39.5*4.33,2)</f>
        <v>171.04</v>
      </c>
      <c r="L4" s="3">
        <f t="shared" ref="L4:L24" si="3">+ROUND(J4/K4,2)</f>
        <v>3.77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ROUND(39.5*4.33,2)</f>
        <v>171.04</v>
      </c>
      <c r="L5" s="3">
        <f t="shared" si="3"/>
        <v>4.0999999999999996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171.04</v>
      </c>
      <c r="L6" s="3">
        <f t="shared" si="3"/>
        <v>4.51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171.04</v>
      </c>
      <c r="L7" s="3">
        <f t="shared" si="3"/>
        <v>4.92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171.04</v>
      </c>
      <c r="L8" s="3">
        <f t="shared" si="3"/>
        <v>5.33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171.04</v>
      </c>
      <c r="L9" s="3">
        <f t="shared" si="3"/>
        <v>5.74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171.04</v>
      </c>
      <c r="L10" s="3">
        <f t="shared" si="3"/>
        <v>6.15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171.04</v>
      </c>
      <c r="L11" s="3">
        <f t="shared" si="3"/>
        <v>6.56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171.04</v>
      </c>
      <c r="L12" s="3">
        <f t="shared" si="3"/>
        <v>6.97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171.04</v>
      </c>
      <c r="L13" s="3">
        <f t="shared" si="3"/>
        <v>7.38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171.04</v>
      </c>
      <c r="L14" s="3">
        <f t="shared" si="3"/>
        <v>7.79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171.04</v>
      </c>
      <c r="L15" s="3">
        <f t="shared" si="3"/>
        <v>8.19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171.04</v>
      </c>
      <c r="L16" s="3">
        <f t="shared" si="3"/>
        <v>8.6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171.04</v>
      </c>
      <c r="L17" s="3">
        <f t="shared" si="3"/>
        <v>9.01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171.04</v>
      </c>
      <c r="L18" s="3">
        <f t="shared" si="3"/>
        <v>9.42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171.04</v>
      </c>
      <c r="L19" s="3">
        <f t="shared" si="3"/>
        <v>9.83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171.04</v>
      </c>
      <c r="L20" s="3">
        <f t="shared" si="3"/>
        <v>10.24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171.04</v>
      </c>
      <c r="L21" s="3">
        <f t="shared" si="3"/>
        <v>10.59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171.04</v>
      </c>
      <c r="L22" s="3">
        <f t="shared" si="3"/>
        <v>10.94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171.04</v>
      </c>
      <c r="L23" s="3">
        <f t="shared" si="3"/>
        <v>11.28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171.04</v>
      </c>
      <c r="L24" s="3">
        <f t="shared" si="3"/>
        <v>11.64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171.04</v>
      </c>
      <c r="L25" s="3">
        <f>+ROUND(J25/K25,2)</f>
        <v>12.05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171.04</v>
      </c>
      <c r="L26" s="3">
        <f t="shared" ref="L26:L89" si="8">+ROUND(J26/K26,2)</f>
        <v>12.46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171.04</v>
      </c>
      <c r="L27" s="3">
        <f t="shared" si="8"/>
        <v>12.86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171.04</v>
      </c>
      <c r="L28" s="3">
        <f t="shared" si="8"/>
        <v>13.27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171.04</v>
      </c>
      <c r="L29" s="3">
        <f t="shared" si="8"/>
        <v>13.07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171.04</v>
      </c>
      <c r="L30" s="3">
        <f t="shared" si="8"/>
        <v>13.48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171.04</v>
      </c>
      <c r="L31" s="3">
        <f t="shared" si="8"/>
        <v>13.88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171.04</v>
      </c>
      <c r="L32" s="3">
        <f t="shared" si="8"/>
        <v>14.24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171.04</v>
      </c>
      <c r="L33" s="3">
        <f t="shared" si="8"/>
        <v>14.64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171.04</v>
      </c>
      <c r="L34" s="3">
        <f t="shared" si="8"/>
        <v>15.01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171.04</v>
      </c>
      <c r="L35" s="3">
        <f t="shared" si="8"/>
        <v>15.37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171.04</v>
      </c>
      <c r="L36" s="3">
        <f t="shared" si="8"/>
        <v>15.77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171.04</v>
      </c>
      <c r="L37" s="3">
        <f t="shared" si="8"/>
        <v>16.14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171.04</v>
      </c>
      <c r="L38" s="3">
        <f t="shared" si="8"/>
        <v>16.5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171.04</v>
      </c>
      <c r="L39" s="3">
        <f t="shared" si="8"/>
        <v>16.86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171.04</v>
      </c>
      <c r="L40" s="3">
        <f t="shared" si="8"/>
        <v>17.23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171.04</v>
      </c>
      <c r="L41" s="3">
        <f t="shared" si="8"/>
        <v>17.59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171.04</v>
      </c>
      <c r="L42" s="3">
        <f t="shared" si="8"/>
        <v>17.98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171.04</v>
      </c>
      <c r="L43" s="3">
        <f t="shared" si="8"/>
        <v>18.38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171.04</v>
      </c>
      <c r="L44" s="3">
        <f t="shared" si="8"/>
        <v>18.77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171.04</v>
      </c>
      <c r="L45" s="3">
        <f t="shared" si="8"/>
        <v>19.170000000000002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171.04</v>
      </c>
      <c r="L46" s="3">
        <f t="shared" si="8"/>
        <v>19.57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171.04</v>
      </c>
      <c r="L47" s="3">
        <f t="shared" si="8"/>
        <v>19.96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171.04</v>
      </c>
      <c r="L48" s="3">
        <f t="shared" si="8"/>
        <v>20.36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171.04</v>
      </c>
      <c r="L49" s="3">
        <f t="shared" si="8"/>
        <v>19.78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171.04</v>
      </c>
      <c r="L50" s="3">
        <f t="shared" si="8"/>
        <v>20.16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171.04</v>
      </c>
      <c r="L51" s="3">
        <f t="shared" si="8"/>
        <v>20.55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171.04</v>
      </c>
      <c r="L52" s="3">
        <f t="shared" si="8"/>
        <v>20.93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171.04</v>
      </c>
      <c r="L53" s="3">
        <f t="shared" si="8"/>
        <v>21.31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171.04</v>
      </c>
      <c r="L54" s="3">
        <f t="shared" si="8"/>
        <v>21.69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171.04</v>
      </c>
      <c r="L55" s="3">
        <f t="shared" si="8"/>
        <v>22.08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171.04</v>
      </c>
      <c r="L56" s="3">
        <f t="shared" si="8"/>
        <v>22.46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171.04</v>
      </c>
      <c r="L57" s="3">
        <f t="shared" si="8"/>
        <v>22.84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171.04</v>
      </c>
      <c r="L58" s="3">
        <f t="shared" si="8"/>
        <v>23.22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171.04</v>
      </c>
      <c r="L59" s="3">
        <f t="shared" si="8"/>
        <v>23.59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171.04</v>
      </c>
      <c r="L60" s="4">
        <f t="shared" si="8"/>
        <v>23.95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171.04</v>
      </c>
      <c r="L61" s="4">
        <f t="shared" si="8"/>
        <v>24.31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171.04</v>
      </c>
      <c r="L62" s="3">
        <f t="shared" si="8"/>
        <v>24.67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171.04</v>
      </c>
      <c r="L63" s="3">
        <f t="shared" si="8"/>
        <v>25.03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171.04</v>
      </c>
      <c r="L64" s="3">
        <f t="shared" si="8"/>
        <v>25.39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171.04</v>
      </c>
      <c r="L65" s="3">
        <f t="shared" si="8"/>
        <v>25.74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171.04</v>
      </c>
      <c r="L66" s="3">
        <f t="shared" si="8"/>
        <v>26.1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171.04</v>
      </c>
      <c r="L67" s="3">
        <f t="shared" si="8"/>
        <v>26.46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171.04</v>
      </c>
      <c r="L68" s="3">
        <f t="shared" si="8"/>
        <v>26.82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ROUND(39.5*4.33,2)</f>
        <v>171.04</v>
      </c>
      <c r="L69" s="3">
        <f t="shared" si="8"/>
        <v>27.18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171.04</v>
      </c>
      <c r="L70" s="3">
        <f t="shared" si="8"/>
        <v>27.54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171.04</v>
      </c>
      <c r="L71" s="3">
        <f t="shared" si="8"/>
        <v>27.89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171.04</v>
      </c>
      <c r="L72" s="3">
        <f t="shared" si="8"/>
        <v>28.25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171.04</v>
      </c>
      <c r="L73" s="3">
        <f t="shared" si="8"/>
        <v>28.61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171.04</v>
      </c>
      <c r="L74" s="3">
        <f t="shared" si="8"/>
        <v>28.97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171.04</v>
      </c>
      <c r="L75" s="3">
        <f t="shared" si="8"/>
        <v>29.33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171.04</v>
      </c>
      <c r="L76" s="3">
        <f t="shared" si="8"/>
        <v>29.69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171.04</v>
      </c>
      <c r="L77" s="3">
        <f t="shared" si="8"/>
        <v>30.04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171.04</v>
      </c>
      <c r="L78" s="3">
        <f t="shared" si="8"/>
        <v>30.4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171.04</v>
      </c>
      <c r="L79" s="3">
        <f t="shared" si="8"/>
        <v>30.76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171.04</v>
      </c>
      <c r="L80" s="3">
        <f t="shared" si="8"/>
        <v>31.12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171.04</v>
      </c>
      <c r="L81" s="3">
        <f t="shared" si="8"/>
        <v>31.49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171.04</v>
      </c>
      <c r="L82" s="3">
        <f t="shared" si="8"/>
        <v>31.87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171.04</v>
      </c>
      <c r="L83" s="3">
        <f t="shared" si="8"/>
        <v>32.25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171.04</v>
      </c>
      <c r="L84" s="3">
        <f t="shared" si="8"/>
        <v>32.630000000000003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171.04</v>
      </c>
      <c r="L85" s="3">
        <f t="shared" si="8"/>
        <v>33.020000000000003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171.04</v>
      </c>
      <c r="L86" s="3">
        <f t="shared" si="8"/>
        <v>33.4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171.04</v>
      </c>
      <c r="L87" s="3">
        <f t="shared" si="8"/>
        <v>33.78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171.04</v>
      </c>
      <c r="L88" s="3">
        <f t="shared" si="8"/>
        <v>34.159999999999997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171.04</v>
      </c>
      <c r="L89" s="3">
        <f t="shared" si="8"/>
        <v>34.54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171.04</v>
      </c>
      <c r="L90" s="3">
        <f t="shared" ref="L90:L103" si="14">+ROUND(J90/K90,2)</f>
        <v>34.93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171.04</v>
      </c>
      <c r="L91" s="3">
        <f t="shared" si="14"/>
        <v>35.31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171.04</v>
      </c>
      <c r="L92" s="3">
        <f t="shared" si="14"/>
        <v>35.69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171.04</v>
      </c>
      <c r="L93" s="3">
        <f t="shared" si="14"/>
        <v>36.07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171.04</v>
      </c>
      <c r="L94" s="3">
        <f t="shared" si="14"/>
        <v>36.46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171.04</v>
      </c>
      <c r="L95" s="3">
        <f t="shared" si="14"/>
        <v>36.840000000000003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171.04</v>
      </c>
      <c r="L96" s="3">
        <f t="shared" si="14"/>
        <v>37.22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171.04</v>
      </c>
      <c r="L97" s="3">
        <f t="shared" si="14"/>
        <v>37.6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171.04</v>
      </c>
      <c r="L98" s="3">
        <f t="shared" si="14"/>
        <v>37.99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171.04</v>
      </c>
      <c r="L99" s="3">
        <f t="shared" si="14"/>
        <v>38.369999999999997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171.04</v>
      </c>
      <c r="L100" s="3">
        <f t="shared" si="14"/>
        <v>38.75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171.04</v>
      </c>
      <c r="L101" s="3">
        <f t="shared" si="14"/>
        <v>39.130000000000003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171.04</v>
      </c>
      <c r="L102" s="3">
        <f t="shared" si="14"/>
        <v>39.520000000000003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171.04</v>
      </c>
      <c r="L103" s="3">
        <f t="shared" si="14"/>
        <v>39.659999999999997</v>
      </c>
    </row>
    <row r="104" spans="1:12" ht="15" customHeight="1" x14ac:dyDescent="0.25">
      <c r="A104" s="87" t="s">
        <v>39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</row>
    <row r="105" spans="1:12" ht="54" customHeight="1" x14ac:dyDescent="0.25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</row>
  </sheetData>
  <sheetProtection algorithmName="SHA-512" hashValue="4ZR0Fo8dKhl2AO/yOkPBe9C/d16ul4MhZoHihy/CdX3YAaUZMEked5dsO5+YgzJt7yrykTdqjaLi4O7gbl/c+g==" saltValue="dYLxFzYV5dZil/Wt7BI/PQ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3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L105"/>
  <sheetViews>
    <sheetView zoomScale="130" zoomScaleNormal="130" workbookViewId="0">
      <pane ySplit="3" topLeftCell="A61" activePane="bottomLeft" state="frozen"/>
      <selection activeCell="O18" sqref="O18"/>
      <selection pane="bottomLeft" activeCell="G46" sqref="G46"/>
    </sheetView>
  </sheetViews>
  <sheetFormatPr baseColWidth="10" defaultRowHeight="15" x14ac:dyDescent="0.25"/>
  <cols>
    <col min="1" max="1" width="13.42578125" style="5" bestFit="1" customWidth="1"/>
    <col min="2" max="2" width="9.85546875" bestFit="1" customWidth="1"/>
    <col min="3" max="5" width="11.42578125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35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ROUND(40*4.33,2)</f>
        <v>173.2</v>
      </c>
      <c r="L4" s="3">
        <f t="shared" ref="L4:L24" si="3">+ROUND(J4/K4,2)</f>
        <v>3.73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ROUND(40*4.33,2)</f>
        <v>173.2</v>
      </c>
      <c r="L5" s="3">
        <f t="shared" si="3"/>
        <v>4.05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173.2</v>
      </c>
      <c r="L6" s="3">
        <f t="shared" si="3"/>
        <v>4.45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173.2</v>
      </c>
      <c r="L7" s="3">
        <f t="shared" si="3"/>
        <v>4.8600000000000003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173.2</v>
      </c>
      <c r="L8" s="3">
        <f t="shared" si="3"/>
        <v>5.26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173.2</v>
      </c>
      <c r="L9" s="3">
        <f t="shared" si="3"/>
        <v>5.67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173.2</v>
      </c>
      <c r="L10" s="3">
        <f t="shared" si="3"/>
        <v>6.07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173.2</v>
      </c>
      <c r="L11" s="3">
        <f t="shared" si="3"/>
        <v>6.48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173.2</v>
      </c>
      <c r="L12" s="3">
        <f t="shared" si="3"/>
        <v>6.88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173.2</v>
      </c>
      <c r="L13" s="3">
        <f t="shared" si="3"/>
        <v>7.28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173.2</v>
      </c>
      <c r="L14" s="3">
        <f t="shared" si="3"/>
        <v>7.69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173.2</v>
      </c>
      <c r="L15" s="3">
        <f t="shared" si="3"/>
        <v>8.09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173.2</v>
      </c>
      <c r="L16" s="3">
        <f t="shared" si="3"/>
        <v>8.5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173.2</v>
      </c>
      <c r="L17" s="3">
        <f t="shared" si="3"/>
        <v>8.9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173.2</v>
      </c>
      <c r="L18" s="3">
        <f t="shared" si="3"/>
        <v>9.31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173.2</v>
      </c>
      <c r="L19" s="3">
        <f t="shared" si="3"/>
        <v>9.7100000000000009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173.2</v>
      </c>
      <c r="L20" s="3">
        <f t="shared" si="3"/>
        <v>10.11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173.2</v>
      </c>
      <c r="L21" s="3">
        <f t="shared" si="3"/>
        <v>10.46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173.2</v>
      </c>
      <c r="L22" s="3">
        <f t="shared" si="3"/>
        <v>10.8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173.2</v>
      </c>
      <c r="L23" s="3">
        <f t="shared" si="3"/>
        <v>11.14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173.2</v>
      </c>
      <c r="L24" s="3">
        <f t="shared" si="3"/>
        <v>11.49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173.2</v>
      </c>
      <c r="L25" s="3">
        <f>+ROUND(J25/K25,2)</f>
        <v>11.9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173.2</v>
      </c>
      <c r="L26" s="3">
        <f t="shared" ref="L26:L89" si="8">+ROUND(J26/K26,2)</f>
        <v>12.3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173.2</v>
      </c>
      <c r="L27" s="3">
        <f t="shared" si="8"/>
        <v>12.7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173.2</v>
      </c>
      <c r="L28" s="3">
        <f t="shared" si="8"/>
        <v>13.11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173.2</v>
      </c>
      <c r="L29" s="3">
        <f t="shared" si="8"/>
        <v>12.91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173.2</v>
      </c>
      <c r="L30" s="3">
        <f t="shared" si="8"/>
        <v>13.31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173.2</v>
      </c>
      <c r="L31" s="3">
        <f t="shared" si="8"/>
        <v>13.7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173.2</v>
      </c>
      <c r="L32" s="3">
        <f t="shared" si="8"/>
        <v>14.07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173.2</v>
      </c>
      <c r="L33" s="3">
        <f t="shared" si="8"/>
        <v>14.46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173.2</v>
      </c>
      <c r="L34" s="3">
        <f t="shared" si="8"/>
        <v>14.82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173.2</v>
      </c>
      <c r="L35" s="3">
        <f t="shared" si="8"/>
        <v>15.18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173.2</v>
      </c>
      <c r="L36" s="3">
        <f t="shared" si="8"/>
        <v>15.57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173.2</v>
      </c>
      <c r="L37" s="3">
        <f t="shared" si="8"/>
        <v>15.93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173.2</v>
      </c>
      <c r="L38" s="3">
        <f t="shared" si="8"/>
        <v>16.29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173.2</v>
      </c>
      <c r="L39" s="3">
        <f t="shared" si="8"/>
        <v>16.649999999999999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173.2</v>
      </c>
      <c r="L40" s="3">
        <f t="shared" si="8"/>
        <v>17.010000000000002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173.2</v>
      </c>
      <c r="L41" s="3">
        <f t="shared" si="8"/>
        <v>17.37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173.2</v>
      </c>
      <c r="L42" s="3">
        <f t="shared" si="8"/>
        <v>17.760000000000002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173.2</v>
      </c>
      <c r="L43" s="3">
        <f t="shared" si="8"/>
        <v>18.149999999999999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173.2</v>
      </c>
      <c r="L44" s="3">
        <f t="shared" si="8"/>
        <v>18.54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173.2</v>
      </c>
      <c r="L45" s="3">
        <f t="shared" si="8"/>
        <v>18.93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173.2</v>
      </c>
      <c r="L46" s="3">
        <f t="shared" si="8"/>
        <v>19.32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173.2</v>
      </c>
      <c r="L47" s="3">
        <f t="shared" si="8"/>
        <v>19.71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173.2</v>
      </c>
      <c r="L48" s="3">
        <f t="shared" si="8"/>
        <v>20.100000000000001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173.2</v>
      </c>
      <c r="L49" s="3">
        <f t="shared" si="8"/>
        <v>19.53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173.2</v>
      </c>
      <c r="L50" s="3">
        <f t="shared" si="8"/>
        <v>19.91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173.2</v>
      </c>
      <c r="L51" s="3">
        <f t="shared" si="8"/>
        <v>20.29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173.2</v>
      </c>
      <c r="L52" s="3">
        <f t="shared" si="8"/>
        <v>20.67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173.2</v>
      </c>
      <c r="L53" s="3">
        <f t="shared" si="8"/>
        <v>21.05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173.2</v>
      </c>
      <c r="L54" s="3">
        <f t="shared" si="8"/>
        <v>21.42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173.2</v>
      </c>
      <c r="L55" s="3">
        <f t="shared" si="8"/>
        <v>21.8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173.2</v>
      </c>
      <c r="L56" s="3">
        <f t="shared" si="8"/>
        <v>22.18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173.2</v>
      </c>
      <c r="L57" s="3">
        <f t="shared" si="8"/>
        <v>22.56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173.2</v>
      </c>
      <c r="L58" s="3">
        <f t="shared" si="8"/>
        <v>22.93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173.2</v>
      </c>
      <c r="L59" s="3">
        <f t="shared" si="8"/>
        <v>23.3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173.2</v>
      </c>
      <c r="L60" s="4">
        <f t="shared" si="8"/>
        <v>23.65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173.2</v>
      </c>
      <c r="L61" s="4">
        <f t="shared" si="8"/>
        <v>24.01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173.2</v>
      </c>
      <c r="L62" s="3">
        <f t="shared" si="8"/>
        <v>24.36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173.2</v>
      </c>
      <c r="L63" s="3">
        <f t="shared" si="8"/>
        <v>24.71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173.2</v>
      </c>
      <c r="L64" s="3">
        <f t="shared" si="8"/>
        <v>25.07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173.2</v>
      </c>
      <c r="L65" s="3">
        <f t="shared" si="8"/>
        <v>25.42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173.2</v>
      </c>
      <c r="L66" s="3">
        <f t="shared" si="8"/>
        <v>25.78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173.2</v>
      </c>
      <c r="L67" s="3">
        <f t="shared" si="8"/>
        <v>26.13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173.2</v>
      </c>
      <c r="L68" s="3">
        <f t="shared" si="8"/>
        <v>26.48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ROUND(40*4.33,2)</f>
        <v>173.2</v>
      </c>
      <c r="L69" s="3">
        <f t="shared" si="8"/>
        <v>26.84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173.2</v>
      </c>
      <c r="L70" s="3">
        <f t="shared" si="8"/>
        <v>27.19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173.2</v>
      </c>
      <c r="L71" s="3">
        <f t="shared" si="8"/>
        <v>27.55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173.2</v>
      </c>
      <c r="L72" s="3">
        <f t="shared" si="8"/>
        <v>27.9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173.2</v>
      </c>
      <c r="L73" s="3">
        <f t="shared" si="8"/>
        <v>28.25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173.2</v>
      </c>
      <c r="L74" s="3">
        <f t="shared" si="8"/>
        <v>28.61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173.2</v>
      </c>
      <c r="L75" s="3">
        <f t="shared" si="8"/>
        <v>28.96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173.2</v>
      </c>
      <c r="L76" s="3">
        <f t="shared" si="8"/>
        <v>29.32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173.2</v>
      </c>
      <c r="L77" s="3">
        <f t="shared" si="8"/>
        <v>29.67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173.2</v>
      </c>
      <c r="L78" s="3">
        <f t="shared" si="8"/>
        <v>30.02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173.2</v>
      </c>
      <c r="L79" s="3">
        <f t="shared" si="8"/>
        <v>30.38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173.2</v>
      </c>
      <c r="L80" s="3">
        <f t="shared" si="8"/>
        <v>30.73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173.2</v>
      </c>
      <c r="L81" s="3">
        <f t="shared" si="8"/>
        <v>31.09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173.2</v>
      </c>
      <c r="L82" s="3">
        <f t="shared" si="8"/>
        <v>31.47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173.2</v>
      </c>
      <c r="L83" s="3">
        <f t="shared" si="8"/>
        <v>31.85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173.2</v>
      </c>
      <c r="L84" s="3">
        <f t="shared" si="8"/>
        <v>32.229999999999997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173.2</v>
      </c>
      <c r="L85" s="3">
        <f t="shared" si="8"/>
        <v>32.6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173.2</v>
      </c>
      <c r="L86" s="3">
        <f t="shared" si="8"/>
        <v>32.979999999999997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173.2</v>
      </c>
      <c r="L87" s="3">
        <f t="shared" si="8"/>
        <v>33.36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173.2</v>
      </c>
      <c r="L88" s="3">
        <f t="shared" si="8"/>
        <v>33.74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173.2</v>
      </c>
      <c r="L89" s="3">
        <f t="shared" si="8"/>
        <v>34.11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173.2</v>
      </c>
      <c r="L90" s="3">
        <f t="shared" ref="L90:L103" si="14">+ROUND(J90/K90,2)</f>
        <v>34.49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173.2</v>
      </c>
      <c r="L91" s="3">
        <f t="shared" si="14"/>
        <v>34.869999999999997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173.2</v>
      </c>
      <c r="L92" s="3">
        <f t="shared" si="14"/>
        <v>35.25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173.2</v>
      </c>
      <c r="L93" s="3">
        <f t="shared" si="14"/>
        <v>35.619999999999997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173.2</v>
      </c>
      <c r="L94" s="3">
        <f t="shared" si="14"/>
        <v>36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173.2</v>
      </c>
      <c r="L95" s="3">
        <f t="shared" si="14"/>
        <v>36.380000000000003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173.2</v>
      </c>
      <c r="L96" s="3">
        <f t="shared" si="14"/>
        <v>36.76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173.2</v>
      </c>
      <c r="L97" s="3">
        <f t="shared" si="14"/>
        <v>37.14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173.2</v>
      </c>
      <c r="L98" s="3">
        <f t="shared" si="14"/>
        <v>37.51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173.2</v>
      </c>
      <c r="L99" s="3">
        <f t="shared" si="14"/>
        <v>37.89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173.2</v>
      </c>
      <c r="L100" s="3">
        <f t="shared" si="14"/>
        <v>38.270000000000003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173.2</v>
      </c>
      <c r="L101" s="3">
        <f t="shared" si="14"/>
        <v>38.65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173.2</v>
      </c>
      <c r="L102" s="3">
        <f t="shared" si="14"/>
        <v>39.020000000000003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173.2</v>
      </c>
      <c r="L103" s="3">
        <f t="shared" si="14"/>
        <v>39.17</v>
      </c>
    </row>
    <row r="104" spans="1:12" ht="15" customHeight="1" x14ac:dyDescent="0.25">
      <c r="A104" s="87" t="s">
        <v>39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</row>
    <row r="105" spans="1:12" ht="52.5" customHeight="1" x14ac:dyDescent="0.25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</row>
  </sheetData>
  <sheetProtection algorithmName="SHA-512" hashValue="f3gtrmj6LM9Q/S+cY6Nw2ZDwyjY0pbvubrVOmmmnDGoq7GIFvgxqrxkY30PkiZ7nEDQt1V895NFt9N8NFh2KbA==" saltValue="GQqfSxVWpgJiv8cM0S5XcA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2" activePane="bottomLeft" state="frozen"/>
      <selection pane="bottomLeft" activeCell="F97" sqref="F97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Y51"/>
  <sheetViews>
    <sheetView tabSelected="1" topLeftCell="A21" workbookViewId="0">
      <selection activeCell="O40" sqref="O40"/>
    </sheetView>
  </sheetViews>
  <sheetFormatPr baseColWidth="10" defaultRowHeight="15" x14ac:dyDescent="0.25"/>
  <cols>
    <col min="1" max="1" width="19.140625" customWidth="1"/>
    <col min="2" max="4" width="14.42578125" style="3" customWidth="1"/>
    <col min="5" max="5" width="16" style="31" customWidth="1"/>
    <col min="6" max="6" width="14.42578125" style="31" customWidth="1"/>
    <col min="7" max="7" width="14.42578125" style="3" customWidth="1"/>
    <col min="8" max="8" width="13.85546875" style="3" customWidth="1"/>
    <col min="9" max="9" width="14.7109375" style="15" customWidth="1"/>
    <col min="10" max="10" width="14.7109375" style="17" customWidth="1"/>
    <col min="11" max="11" width="7.85546875" style="3" customWidth="1"/>
    <col min="12" max="12" width="13.85546875" style="3" customWidth="1"/>
    <col min="13" max="13" width="14.7109375" style="17" customWidth="1"/>
    <col min="14" max="14" width="16.140625" style="18" customWidth="1"/>
    <col min="15" max="16" width="13.85546875" style="18" customWidth="1"/>
    <col min="17" max="17" width="3.7109375" style="12" customWidth="1"/>
    <col min="18" max="18" width="11.42578125" style="3"/>
    <col min="19" max="22" width="9.7109375" style="3" customWidth="1"/>
  </cols>
  <sheetData>
    <row r="1" spans="1:25" ht="18.75" x14ac:dyDescent="0.3">
      <c r="A1" s="86" t="s">
        <v>118</v>
      </c>
      <c r="I1" s="18"/>
      <c r="J1" s="18"/>
      <c r="M1" s="18"/>
    </row>
    <row r="2" spans="1:25" x14ac:dyDescent="0.25">
      <c r="I2" s="18"/>
      <c r="J2" s="18"/>
      <c r="M2" s="18"/>
    </row>
    <row r="3" spans="1:25" x14ac:dyDescent="0.25">
      <c r="A3" s="19" t="s">
        <v>55</v>
      </c>
      <c r="I3" s="18"/>
      <c r="J3" s="18"/>
      <c r="M3" s="18"/>
    </row>
    <row r="4" spans="1:25" ht="15.75" thickBot="1" x14ac:dyDescent="0.3">
      <c r="I4" s="18"/>
      <c r="J4" s="18"/>
      <c r="M4" s="18"/>
    </row>
    <row r="5" spans="1:25" ht="15.75" thickBot="1" x14ac:dyDescent="0.3">
      <c r="A5" s="27" t="s">
        <v>72</v>
      </c>
      <c r="I5" s="18"/>
      <c r="J5" s="18"/>
      <c r="M5" s="18"/>
    </row>
    <row r="6" spans="1:25" s="21" customFormat="1" ht="15.75" thickBot="1" x14ac:dyDescent="0.3">
      <c r="A6" s="21" t="s">
        <v>63</v>
      </c>
      <c r="B6" s="27">
        <v>38.5</v>
      </c>
      <c r="C6" s="22"/>
      <c r="D6" s="22"/>
      <c r="E6" s="32"/>
      <c r="F6" s="32"/>
      <c r="G6" s="22"/>
      <c r="H6" s="22"/>
      <c r="I6" s="88" t="s">
        <v>46</v>
      </c>
      <c r="J6" s="89"/>
      <c r="K6" s="88" t="s">
        <v>49</v>
      </c>
      <c r="L6" s="90"/>
      <c r="M6" s="89"/>
      <c r="N6" s="23"/>
      <c r="O6" s="23"/>
      <c r="P6" s="23"/>
      <c r="Q6" s="24"/>
      <c r="R6" s="91" t="s">
        <v>71</v>
      </c>
      <c r="S6" s="92"/>
      <c r="T6" s="22"/>
      <c r="U6" s="22"/>
      <c r="V6" s="22"/>
      <c r="X6" s="91" t="s">
        <v>119</v>
      </c>
      <c r="Y6" s="92"/>
    </row>
    <row r="7" spans="1:25" s="8" customFormat="1" ht="56.25" customHeight="1" thickBot="1" x14ac:dyDescent="0.3">
      <c r="A7" s="8" t="s">
        <v>120</v>
      </c>
      <c r="B7" s="9" t="s">
        <v>42</v>
      </c>
      <c r="C7" s="9" t="s">
        <v>62</v>
      </c>
      <c r="D7" s="9" t="s">
        <v>43</v>
      </c>
      <c r="E7" s="33" t="s">
        <v>60</v>
      </c>
      <c r="F7" s="33" t="s">
        <v>44</v>
      </c>
      <c r="G7" s="9" t="s">
        <v>45</v>
      </c>
      <c r="H7" s="9" t="s">
        <v>47</v>
      </c>
      <c r="I7" s="14" t="s">
        <v>122</v>
      </c>
      <c r="J7" s="14" t="s">
        <v>48</v>
      </c>
      <c r="K7" s="16" t="s">
        <v>50</v>
      </c>
      <c r="L7" s="16" t="s">
        <v>57</v>
      </c>
      <c r="M7" s="14" t="s">
        <v>49</v>
      </c>
      <c r="N7" s="20" t="s">
        <v>56</v>
      </c>
      <c r="O7" s="20" t="s">
        <v>58</v>
      </c>
      <c r="P7" s="20" t="s">
        <v>80</v>
      </c>
      <c r="Q7" s="13"/>
      <c r="R7" s="9" t="s">
        <v>51</v>
      </c>
      <c r="S7" s="9" t="s">
        <v>52</v>
      </c>
      <c r="T7" s="9" t="s">
        <v>40</v>
      </c>
      <c r="U7" s="9" t="s">
        <v>53</v>
      </c>
      <c r="V7" s="9" t="s">
        <v>41</v>
      </c>
      <c r="X7" s="8" t="s">
        <v>54</v>
      </c>
      <c r="Y7" s="8" t="s">
        <v>82</v>
      </c>
    </row>
    <row r="8" spans="1:25" x14ac:dyDescent="0.25">
      <c r="A8" t="s">
        <v>68</v>
      </c>
      <c r="B8" s="10">
        <v>5879.27</v>
      </c>
      <c r="C8" s="4">
        <f>IF(B8&gt;5370,5370,(ROUNDDOWN(B8/50,0)*50)+1)</f>
        <v>5370</v>
      </c>
      <c r="D8" s="25">
        <f>IF($B$6=38.5,VLOOKUP(C8,'38,5'!$A$4:$L$103,7,),IF($B$6=40,VLOOKUP(C8,'40'!$A$4:$L$103,7,)))</f>
        <v>4043.29</v>
      </c>
      <c r="E8" s="31">
        <f>ROUND(SUM(T8),2)</f>
        <v>166.71</v>
      </c>
      <c r="F8" s="31">
        <f>ROUND(SUM(V8),2)</f>
        <v>83.35</v>
      </c>
      <c r="G8" s="3">
        <f t="shared" ref="G8:G12" si="0">+E8-F8</f>
        <v>83.360000000000014</v>
      </c>
      <c r="H8" s="3">
        <f>ROUND(D8*(100%-U8),2)</f>
        <v>2021.65</v>
      </c>
      <c r="I8" s="15">
        <f>IF(D8-J8&lt;0,0,D8-J8)</f>
        <v>1103.4786677463858</v>
      </c>
      <c r="J8" s="17">
        <f t="shared" ref="J8:J12" si="1">B8/E8*G8</f>
        <v>2939.8113322536142</v>
      </c>
      <c r="K8" s="25">
        <f>IF($B$6=38.5,VLOOKUP(C8,'38,5'!$A$4:$L$103,12,),IF($B$6=40,VLOOKUP(C8,'40'!$A$4:$L$103,12,)))</f>
        <v>40.69</v>
      </c>
      <c r="L8" s="25">
        <f>ROUND(K8/S8*R8,2)</f>
        <v>40.69</v>
      </c>
      <c r="M8" s="28">
        <f>ROUND(F8*L8,2)</f>
        <v>3391.51</v>
      </c>
      <c r="N8" s="18">
        <f t="shared" ref="N8:N12" si="2">M8*3</f>
        <v>10174.530000000001</v>
      </c>
      <c r="O8" s="18">
        <f t="shared" ref="O8:O12" si="3">F8*3</f>
        <v>250.04999999999998</v>
      </c>
      <c r="P8" s="18">
        <f>E8*3</f>
        <v>500.13</v>
      </c>
      <c r="R8" s="10">
        <f>$B$6</f>
        <v>38.5</v>
      </c>
      <c r="S8" s="10">
        <v>38.5</v>
      </c>
      <c r="T8" s="3">
        <f t="shared" ref="T8:T12" si="4">S8*4.33</f>
        <v>166.70500000000001</v>
      </c>
      <c r="U8" s="11">
        <v>0.5</v>
      </c>
      <c r="V8" s="3">
        <f t="shared" ref="V8:V12" si="5">T8*U8</f>
        <v>83.352500000000006</v>
      </c>
      <c r="X8" s="10"/>
      <c r="Y8" s="42">
        <f>X8/S8</f>
        <v>0</v>
      </c>
    </row>
    <row r="9" spans="1:25" x14ac:dyDescent="0.25">
      <c r="A9" t="s">
        <v>68</v>
      </c>
      <c r="B9" s="10">
        <v>1700</v>
      </c>
      <c r="C9" s="4">
        <f>IF(B9&gt;5370,5370,(ROUNDDOWN(B9/50,0)*50)+1)</f>
        <v>1701</v>
      </c>
      <c r="D9" s="25">
        <f>IF($B$6=38.5,VLOOKUP(C9,'38,5'!$A$4:$L$103,7,),IF($B$6=40,VLOOKUP(C9,'40'!$A$4:$L$103,7,)))</f>
        <v>1383.07</v>
      </c>
      <c r="E9" s="31">
        <f t="shared" ref="E9:E12" si="6">ROUND(SUM(T9),2)</f>
        <v>166.71</v>
      </c>
      <c r="F9" s="31">
        <f t="shared" ref="F9:F12" si="7">ROUND(SUM(V9),2)</f>
        <v>83.35</v>
      </c>
      <c r="G9" s="3">
        <f t="shared" ref="G9" si="8">+E9-F9</f>
        <v>83.360000000000014</v>
      </c>
      <c r="H9" s="3">
        <f t="shared" ref="H9:H12" si="9">ROUND(D9*(100%-U9),2)</f>
        <v>691.54</v>
      </c>
      <c r="I9" s="15">
        <f>IF(D9-J9&lt;0,0,D9-J9)</f>
        <v>533.01901325655308</v>
      </c>
      <c r="J9" s="17">
        <f t="shared" ref="J9" si="10">B9/E9*G9</f>
        <v>850.05098674344686</v>
      </c>
      <c r="K9" s="25">
        <f>IF($B$6=38.5,VLOOKUP(C9,'38,5'!$A$4:$L$103,12,),IF($B$6=40,VLOOKUP(C9,'40'!$A$4:$L$103,12,)))</f>
        <v>13.41</v>
      </c>
      <c r="L9" s="25">
        <f t="shared" ref="L9:L12" si="11">ROUND(K9/S9*R9,2)</f>
        <v>13.41</v>
      </c>
      <c r="M9" s="28">
        <f t="shared" ref="M9:M12" si="12">ROUND(F9*L9,2)</f>
        <v>1117.72</v>
      </c>
      <c r="N9" s="18">
        <f t="shared" ref="N9" si="13">M9*3</f>
        <v>3353.16</v>
      </c>
      <c r="O9" s="18">
        <f t="shared" ref="O9" si="14">F9*3</f>
        <v>250.04999999999998</v>
      </c>
      <c r="P9" s="18">
        <f t="shared" ref="P9:P12" si="15">E9*3</f>
        <v>500.13</v>
      </c>
      <c r="R9" s="10">
        <f t="shared" ref="R9:R12" si="16">$B$6</f>
        <v>38.5</v>
      </c>
      <c r="S9" s="10">
        <v>38.5</v>
      </c>
      <c r="T9" s="3">
        <f t="shared" ref="T9" si="17">S9*4.33</f>
        <v>166.70500000000001</v>
      </c>
      <c r="U9" s="11">
        <v>0.5</v>
      </c>
      <c r="V9" s="3">
        <f t="shared" ref="V9" si="18">T9*U9</f>
        <v>83.352500000000006</v>
      </c>
      <c r="X9" s="10"/>
      <c r="Y9" s="42">
        <f t="shared" ref="Y9:Y12" si="19">X9/S9</f>
        <v>0</v>
      </c>
    </row>
    <row r="10" spans="1:25" x14ac:dyDescent="0.25">
      <c r="A10" t="s">
        <v>68</v>
      </c>
      <c r="B10" s="10">
        <v>2579.87</v>
      </c>
      <c r="C10" s="4">
        <f t="shared" ref="C10" si="20">IF(B10&gt;5370,5370,(ROUNDDOWN(B10/50,0)*50)+1)</f>
        <v>2551</v>
      </c>
      <c r="D10" s="25">
        <f>IF($B$6=38.5,VLOOKUP(C10,'38,5'!$A$4:$L$103,7,),IF($B$6=40,VLOOKUP(C10,'40'!$A$4:$L$103,7,)))</f>
        <v>2025.76</v>
      </c>
      <c r="E10" s="31">
        <f t="shared" si="6"/>
        <v>166.71</v>
      </c>
      <c r="F10" s="31">
        <f t="shared" si="7"/>
        <v>150.03</v>
      </c>
      <c r="G10" s="3">
        <f t="shared" ref="G10" si="21">+E10-F10</f>
        <v>16.680000000000007</v>
      </c>
      <c r="H10" s="3">
        <f t="shared" si="9"/>
        <v>202.58</v>
      </c>
      <c r="I10" s="15">
        <f t="shared" ref="I10" si="22">IF(D10-J10&lt;0,0,D10-J10)</f>
        <v>1767.6337232319597</v>
      </c>
      <c r="J10" s="17">
        <f t="shared" ref="J10" si="23">B10/E10*G10</f>
        <v>258.12627676804038</v>
      </c>
      <c r="K10" s="25">
        <f>IF($B$6=38.5,VLOOKUP(C10,'38,5'!$A$4:$L$103,12,),IF($B$6=40,VLOOKUP(C10,'40'!$A$4:$L$103,12,)))</f>
        <v>20.07</v>
      </c>
      <c r="L10" s="25">
        <f t="shared" si="11"/>
        <v>20.07</v>
      </c>
      <c r="M10" s="28">
        <f t="shared" si="12"/>
        <v>3011.1</v>
      </c>
      <c r="N10" s="18">
        <f t="shared" ref="N10" si="24">M10*3</f>
        <v>9033.2999999999993</v>
      </c>
      <c r="O10" s="18">
        <f t="shared" ref="O10" si="25">F10*3</f>
        <v>450.09000000000003</v>
      </c>
      <c r="P10" s="18">
        <f t="shared" si="15"/>
        <v>500.13</v>
      </c>
      <c r="R10" s="10">
        <f t="shared" si="16"/>
        <v>38.5</v>
      </c>
      <c r="S10" s="10">
        <v>38.5</v>
      </c>
      <c r="T10" s="3">
        <f t="shared" ref="T10" si="26">S10*4.33</f>
        <v>166.70500000000001</v>
      </c>
      <c r="U10" s="11">
        <v>0.9</v>
      </c>
      <c r="V10" s="3">
        <f t="shared" ref="V10" si="27">T10*U10</f>
        <v>150.03450000000001</v>
      </c>
      <c r="X10" s="10"/>
      <c r="Y10" s="42">
        <f t="shared" si="19"/>
        <v>0</v>
      </c>
    </row>
    <row r="11" spans="1:25" x14ac:dyDescent="0.25">
      <c r="A11" t="s">
        <v>68</v>
      </c>
      <c r="B11" s="10">
        <v>2470</v>
      </c>
      <c r="C11" s="4">
        <f t="shared" ref="C11:C12" si="28">IF(B11&gt;5370,5370,(ROUNDDOWN(B11/50,0)*50)+1)</f>
        <v>2451</v>
      </c>
      <c r="D11" s="25">
        <f>IF($B$6=38.5,VLOOKUP(C11,'38,5'!$A$4:$L$103,7,),IF($B$6=40,VLOOKUP(C11,'40'!$A$4:$L$103,7,)))</f>
        <v>1941.78</v>
      </c>
      <c r="E11" s="31">
        <f t="shared" si="6"/>
        <v>166.71</v>
      </c>
      <c r="F11" s="31">
        <f t="shared" si="7"/>
        <v>150.03</v>
      </c>
      <c r="G11" s="3">
        <f t="shared" si="0"/>
        <v>16.680000000000007</v>
      </c>
      <c r="H11" s="3">
        <f t="shared" si="9"/>
        <v>194.18</v>
      </c>
      <c r="I11" s="15">
        <f t="shared" ref="I11:I12" si="29">IF(D11-J11&lt;0,0,D11-J11)</f>
        <v>1694.6466546697857</v>
      </c>
      <c r="J11" s="17">
        <f t="shared" si="1"/>
        <v>247.13334533021424</v>
      </c>
      <c r="K11" s="25">
        <f>IF($B$6=38.5,VLOOKUP(C11,'38,5'!$A$4:$L$103,12,),IF($B$6=40,VLOOKUP(C11,'40'!$A$4:$L$103,12,)))</f>
        <v>19.260000000000002</v>
      </c>
      <c r="L11" s="25">
        <f t="shared" si="11"/>
        <v>19.260000000000002</v>
      </c>
      <c r="M11" s="28">
        <f t="shared" si="12"/>
        <v>2889.58</v>
      </c>
      <c r="N11" s="18">
        <f t="shared" si="2"/>
        <v>8668.74</v>
      </c>
      <c r="O11" s="18">
        <f t="shared" si="3"/>
        <v>450.09000000000003</v>
      </c>
      <c r="P11" s="18">
        <f t="shared" si="15"/>
        <v>500.13</v>
      </c>
      <c r="R11" s="10">
        <f t="shared" si="16"/>
        <v>38.5</v>
      </c>
      <c r="S11" s="10">
        <v>38.5</v>
      </c>
      <c r="T11" s="3">
        <f t="shared" si="4"/>
        <v>166.70500000000001</v>
      </c>
      <c r="U11" s="11">
        <v>0.9</v>
      </c>
      <c r="V11" s="3">
        <f t="shared" si="5"/>
        <v>150.03450000000001</v>
      </c>
      <c r="X11" s="10"/>
      <c r="Y11" s="42">
        <f t="shared" si="19"/>
        <v>0</v>
      </c>
    </row>
    <row r="12" spans="1:25" x14ac:dyDescent="0.25">
      <c r="A12" t="s">
        <v>68</v>
      </c>
      <c r="B12" s="10">
        <v>2723.32</v>
      </c>
      <c r="C12" s="4">
        <f t="shared" si="28"/>
        <v>2701</v>
      </c>
      <c r="D12" s="25">
        <f>IF($B$6=38.5,VLOOKUP(C12,'38,5'!$A$4:$L$103,7,),IF($B$6=40,VLOOKUP(C12,'40'!$A$4:$L$103,7,)))</f>
        <v>1979.5</v>
      </c>
      <c r="E12" s="31">
        <f t="shared" si="6"/>
        <v>166.71</v>
      </c>
      <c r="F12" s="31">
        <f t="shared" si="7"/>
        <v>150.03</v>
      </c>
      <c r="G12" s="3">
        <f t="shared" si="0"/>
        <v>16.680000000000007</v>
      </c>
      <c r="H12" s="3">
        <f t="shared" si="9"/>
        <v>197.95</v>
      </c>
      <c r="I12" s="15">
        <f t="shared" si="29"/>
        <v>1707.0209789454741</v>
      </c>
      <c r="J12" s="17">
        <f t="shared" si="1"/>
        <v>272.47902105452596</v>
      </c>
      <c r="K12" s="25">
        <f>IF($B$6=38.5,VLOOKUP(C12,'38,5'!$A$4:$L$103,12,),IF($B$6=40,VLOOKUP(C12,'40'!$A$4:$L$103,12,)))</f>
        <v>20.3</v>
      </c>
      <c r="L12" s="25">
        <f t="shared" si="11"/>
        <v>20.3</v>
      </c>
      <c r="M12" s="28">
        <f t="shared" si="12"/>
        <v>3045.61</v>
      </c>
      <c r="N12" s="18">
        <f t="shared" si="2"/>
        <v>9136.83</v>
      </c>
      <c r="O12" s="18">
        <f t="shared" si="3"/>
        <v>450.09000000000003</v>
      </c>
      <c r="P12" s="18">
        <f t="shared" si="15"/>
        <v>500.13</v>
      </c>
      <c r="R12" s="10">
        <f t="shared" si="16"/>
        <v>38.5</v>
      </c>
      <c r="S12" s="10">
        <v>38.5</v>
      </c>
      <c r="T12" s="3">
        <f t="shared" si="4"/>
        <v>166.70500000000001</v>
      </c>
      <c r="U12" s="11">
        <v>0.9</v>
      </c>
      <c r="V12" s="3">
        <f t="shared" si="5"/>
        <v>150.03450000000001</v>
      </c>
      <c r="X12" s="10"/>
      <c r="Y12" s="42">
        <f t="shared" si="19"/>
        <v>0</v>
      </c>
    </row>
    <row r="13" spans="1:25" x14ac:dyDescent="0.25">
      <c r="K13" s="4"/>
      <c r="L13" s="4"/>
    </row>
    <row r="14" spans="1:25" x14ac:dyDescent="0.25">
      <c r="A14" t="s">
        <v>59</v>
      </c>
      <c r="E14" s="31">
        <f>SUM(E8:E13)</f>
        <v>833.55000000000007</v>
      </c>
      <c r="F14" s="31">
        <f>SUM(F8:F13)</f>
        <v>616.79</v>
      </c>
      <c r="L14" s="4"/>
      <c r="M14" s="17">
        <f>SUM(M8:M13)</f>
        <v>13455.52</v>
      </c>
      <c r="N14" s="18">
        <f>SUM(N8:N13)</f>
        <v>40366.559999999998</v>
      </c>
      <c r="O14" s="18">
        <f>SUM(O8:O13)</f>
        <v>1850.3700000000003</v>
      </c>
      <c r="P14" s="18">
        <f>SUM(P8:P13)</f>
        <v>2500.65</v>
      </c>
    </row>
    <row r="15" spans="1:25" x14ac:dyDescent="0.25">
      <c r="L15" s="4"/>
    </row>
    <row r="16" spans="1:25" x14ac:dyDescent="0.25">
      <c r="L16" s="4"/>
    </row>
    <row r="17" spans="1:25" ht="30.75" thickBot="1" x14ac:dyDescent="0.3">
      <c r="A17" s="8" t="s">
        <v>81</v>
      </c>
      <c r="L17" s="4"/>
    </row>
    <row r="18" spans="1:25" ht="15.75" thickBot="1" x14ac:dyDescent="0.3">
      <c r="A18" t="s">
        <v>61</v>
      </c>
      <c r="L18" s="4"/>
      <c r="R18" s="91" t="s">
        <v>125</v>
      </c>
      <c r="S18" s="92"/>
      <c r="T18" s="4"/>
      <c r="U18" s="4"/>
    </row>
    <row r="19" spans="1:25" ht="30" x14ac:dyDescent="0.25">
      <c r="A19" t="s">
        <v>64</v>
      </c>
      <c r="B19" s="58" t="s">
        <v>83</v>
      </c>
      <c r="I19" s="30" t="s">
        <v>65</v>
      </c>
      <c r="L19" s="4"/>
      <c r="N19" s="68" t="s">
        <v>88</v>
      </c>
      <c r="O19" s="61" t="s">
        <v>84</v>
      </c>
      <c r="R19" s="8" t="s">
        <v>123</v>
      </c>
      <c r="S19" s="8" t="s">
        <v>124</v>
      </c>
      <c r="T19" s="4"/>
      <c r="U19" s="4"/>
    </row>
    <row r="20" spans="1:25" x14ac:dyDescent="0.25">
      <c r="A20">
        <v>1700</v>
      </c>
      <c r="B20" s="60">
        <f>SUMIF(B8:B12,"&lt;="&amp;A20)/I20</f>
        <v>1700</v>
      </c>
      <c r="C20" s="4">
        <f>(ROUNDDOWN(B20/50,0)*50)+1</f>
        <v>1701</v>
      </c>
      <c r="D20" s="25">
        <f>IF($B$6=38.5,VLOOKUP(C20,'38,5'!$A$4:$L$103,7,),IF($B$6=40,VLOOKUP(C20,'40'!$A$4:$L$103,7,)))</f>
        <v>1383.07</v>
      </c>
      <c r="E20" s="31">
        <f>SUMPRODUCT((B8:B12&lt;=A20)*E8:E12)</f>
        <v>166.71</v>
      </c>
      <c r="F20" s="31">
        <f>SUMPRODUCT((B8:B12&lt;=A20)*F8:F12)</f>
        <v>83.35</v>
      </c>
      <c r="G20" s="3">
        <f>+E20-F20</f>
        <v>83.360000000000014</v>
      </c>
      <c r="H20" s="3">
        <f>ROUND(D20*(100%-U20),2)</f>
        <v>1383.07</v>
      </c>
      <c r="I20" s="43">
        <f>COUNTIF(B8:B12,"&lt;="&amp;A20)</f>
        <v>1</v>
      </c>
      <c r="J20" s="44" t="s">
        <v>73</v>
      </c>
      <c r="K20" s="62">
        <f>IF($B$6=38.5,VLOOKUP(C20,'38,5'!$A$4:$L$103,12,),IF($B$6=40,VLOOKUP(C20,'40'!$A$4:$L$103,12,)))</f>
        <v>13.41</v>
      </c>
      <c r="L20" s="63" t="s">
        <v>85</v>
      </c>
      <c r="M20" s="28">
        <f>IFERROR(F20*K20,0)</f>
        <v>1117.7234999999998</v>
      </c>
      <c r="N20" s="68">
        <f>M20*3</f>
        <v>3353.1704999999993</v>
      </c>
      <c r="O20" s="61">
        <f t="shared" ref="O20" si="30">F20*3</f>
        <v>250.04999999999998</v>
      </c>
      <c r="P20" s="18">
        <f>E20*3</f>
        <v>500.13</v>
      </c>
      <c r="R20" s="3">
        <f>F20/I20</f>
        <v>83.35</v>
      </c>
      <c r="S20" s="3">
        <f>M20/I20</f>
        <v>1117.7234999999998</v>
      </c>
      <c r="T20" s="4"/>
      <c r="U20" s="26"/>
    </row>
    <row r="21" spans="1:25" x14ac:dyDescent="0.25">
      <c r="A21">
        <v>2685</v>
      </c>
      <c r="B21" s="60">
        <f>SUMIFS(B8:B12,B8:B12,"&gt;"&amp;A20,B8:B12,"&lt;="&amp;A21)/I21</f>
        <v>2524.9349999999999</v>
      </c>
      <c r="C21" s="4">
        <f t="shared" ref="C21:C22" si="31">(ROUNDDOWN(B21/50,0)*50)+1</f>
        <v>2501</v>
      </c>
      <c r="D21" s="25">
        <f>IF($B$6=38.5,VLOOKUP(C21,'38,5'!$A$4:$L$103,7,),IF($B$6=40,VLOOKUP(C21,'40'!$A$4:$L$103,7,)))</f>
        <v>1983.77</v>
      </c>
      <c r="E21" s="31">
        <f>SUMPRODUCT((B8:B12&lt;=A21)*(B8:B12&gt;A20)*(E8:E12))</f>
        <v>333.42</v>
      </c>
      <c r="F21" s="31">
        <f>SUMPRODUCT((B8:B12&lt;=A21)*(B8:B12&gt;A20)*(F8:F12))</f>
        <v>300.06</v>
      </c>
      <c r="G21" s="3">
        <f>+E21-F21</f>
        <v>33.360000000000014</v>
      </c>
      <c r="H21" s="3">
        <f t="shared" ref="H21:H22" si="32">ROUND(D21*(100%-U21),2)</f>
        <v>1983.77</v>
      </c>
      <c r="I21" s="45">
        <f>COUNTIF(B8:B12,"&lt;="&amp;A21)-I20</f>
        <v>2</v>
      </c>
      <c r="J21" s="46" t="s">
        <v>74</v>
      </c>
      <c r="K21" s="64">
        <f>IF($B$6=38.5,VLOOKUP(C21,'38,5'!$A$4:$L$103,12,),IF($B$6=40,VLOOKUP(C21,'40'!$A$4:$L$103,12,)))</f>
        <v>19.670000000000002</v>
      </c>
      <c r="L21" s="65" t="s">
        <v>86</v>
      </c>
      <c r="M21" s="28">
        <f t="shared" ref="M21:M22" si="33">IFERROR(F21*K21,0)</f>
        <v>5902.1802000000007</v>
      </c>
      <c r="N21" s="68">
        <f>M21*3</f>
        <v>17706.5406</v>
      </c>
      <c r="O21" s="61">
        <f>F21*3</f>
        <v>900.18000000000006</v>
      </c>
      <c r="P21" s="18">
        <f t="shared" ref="P21:P22" si="34">E21*3</f>
        <v>1000.26</v>
      </c>
      <c r="R21" s="3">
        <f>F21/I21</f>
        <v>150.03</v>
      </c>
      <c r="S21" s="3">
        <f t="shared" ref="S21:S22" si="35">M21/I21</f>
        <v>2951.0901000000003</v>
      </c>
      <c r="T21" s="4"/>
      <c r="U21" s="26"/>
    </row>
    <row r="22" spans="1:25" x14ac:dyDescent="0.25">
      <c r="A22">
        <v>5370</v>
      </c>
      <c r="B22" s="60">
        <f>SUMIF(B8:B12,"&gt;2685")/I22</f>
        <v>4301.2950000000001</v>
      </c>
      <c r="C22" s="4">
        <f t="shared" si="31"/>
        <v>4301</v>
      </c>
      <c r="D22" s="25">
        <f>IF($B$6=38.5,VLOOKUP(C22,'38,5'!$A$4:$L$103,7,),IF($B$6=40,VLOOKUP(C22,'40'!$A$4:$L$103,7,)))</f>
        <v>3188.1</v>
      </c>
      <c r="E22" s="34">
        <f>SUMPRODUCT((B8:B12&gt;A21)*E8:E12)</f>
        <v>333.42</v>
      </c>
      <c r="F22" s="34">
        <f>SUMPRODUCT((B8:B12&gt;A21)*F8:F12)</f>
        <v>233.38</v>
      </c>
      <c r="G22" s="3">
        <f>+E22-F22</f>
        <v>100.04000000000002</v>
      </c>
      <c r="H22" s="3">
        <f t="shared" si="32"/>
        <v>3188.1</v>
      </c>
      <c r="I22" s="47">
        <f>COUNTIF(B8:B12,"&gt;0")-I20-I21</f>
        <v>2</v>
      </c>
      <c r="J22" s="48" t="s">
        <v>75</v>
      </c>
      <c r="K22" s="66">
        <f>IF($B$6=38.5,VLOOKUP(C22,'38,5'!$A$4:$L$103,12,),IF($B$6=40,VLOOKUP(C22,'40'!$A$4:$L$103,12,)))</f>
        <v>32.299999999999997</v>
      </c>
      <c r="L22" s="67" t="s">
        <v>87</v>
      </c>
      <c r="M22" s="28">
        <f t="shared" si="33"/>
        <v>7538.1739999999991</v>
      </c>
      <c r="N22" s="68">
        <f>M22*3</f>
        <v>22614.521999999997</v>
      </c>
      <c r="O22" s="61">
        <f t="shared" ref="O22" si="36">F22*3</f>
        <v>700.14</v>
      </c>
      <c r="P22" s="18">
        <f t="shared" si="34"/>
        <v>1000.26</v>
      </c>
      <c r="R22" s="3">
        <f>F22/I22</f>
        <v>116.69</v>
      </c>
      <c r="S22" s="3">
        <f t="shared" si="35"/>
        <v>3769.0869999999995</v>
      </c>
      <c r="T22" s="4"/>
      <c r="U22" s="26"/>
    </row>
    <row r="23" spans="1:25" ht="15.75" thickBot="1" x14ac:dyDescent="0.3">
      <c r="B23" s="4"/>
      <c r="L23" s="4"/>
      <c r="R23" s="4"/>
      <c r="S23" s="4"/>
      <c r="T23" s="4"/>
      <c r="U23" s="4"/>
    </row>
    <row r="24" spans="1:25" ht="15.75" thickBot="1" x14ac:dyDescent="0.3">
      <c r="A24" t="s">
        <v>67</v>
      </c>
      <c r="B24" s="4"/>
      <c r="E24" s="31">
        <f>SUM(E20:E22)</f>
        <v>833.55</v>
      </c>
      <c r="F24" s="31">
        <f>SUM(F20:F22)</f>
        <v>616.79</v>
      </c>
      <c r="M24" s="18">
        <f>SUM(M20:M23)</f>
        <v>14558.0777</v>
      </c>
      <c r="N24" s="29">
        <f>SUM(N20:N23)</f>
        <v>43674.233099999998</v>
      </c>
      <c r="O24" s="29">
        <f>SUM(O20:O23)</f>
        <v>1850.37</v>
      </c>
      <c r="P24" s="29">
        <f>SUM(P20:P23)</f>
        <v>2500.6499999999996</v>
      </c>
      <c r="R24" s="4"/>
      <c r="S24" s="4"/>
      <c r="T24" s="4"/>
      <c r="U24" s="4"/>
    </row>
    <row r="25" spans="1:25" x14ac:dyDescent="0.25">
      <c r="B25" s="4"/>
      <c r="L25" s="4"/>
      <c r="R25" s="4"/>
      <c r="S25" s="4"/>
      <c r="T25" s="4"/>
      <c r="U25" s="4"/>
    </row>
    <row r="26" spans="1:25" x14ac:dyDescent="0.25">
      <c r="B26" s="4"/>
      <c r="D26" s="3" t="s">
        <v>70</v>
      </c>
      <c r="E26" s="31">
        <f>E14-E24</f>
        <v>0</v>
      </c>
      <c r="F26" s="31">
        <f>F14-F24</f>
        <v>0</v>
      </c>
      <c r="N26" s="3" t="s">
        <v>70</v>
      </c>
      <c r="O26" s="18">
        <f>+O14-O24</f>
        <v>0</v>
      </c>
      <c r="P26" s="18">
        <f>+P14-P24</f>
        <v>0</v>
      </c>
    </row>
    <row r="27" spans="1:25" x14ac:dyDescent="0.25">
      <c r="B27" s="4"/>
      <c r="N27" s="3"/>
    </row>
    <row r="28" spans="1:25" ht="30" x14ac:dyDescent="0.25">
      <c r="A28" s="8" t="s">
        <v>121</v>
      </c>
      <c r="B28" s="4"/>
      <c r="N28" s="3"/>
    </row>
    <row r="29" spans="1:25" x14ac:dyDescent="0.25">
      <c r="B29" s="4"/>
    </row>
    <row r="30" spans="1:25" x14ac:dyDescent="0.25">
      <c r="A30" t="s">
        <v>68</v>
      </c>
      <c r="B30" s="4">
        <v>2227.44</v>
      </c>
      <c r="C30" s="4">
        <f t="shared" ref="C30:C32" si="37">IF(B30&gt;5370,5370,(ROUNDDOWN(B30/50,0)*50)+1)</f>
        <v>2201</v>
      </c>
      <c r="D30" s="25">
        <f>IF($B$6=38.5,VLOOKUP(C30,'38,5'!$A$4:$L$103,7,),IF($B$6=40,VLOOKUP(C30,'40'!$A$4:$L$103,7,)))</f>
        <v>1703.72</v>
      </c>
      <c r="E30" s="31">
        <f t="shared" ref="E30:E32" si="38">SUM(T30)</f>
        <v>130.98250000000002</v>
      </c>
      <c r="F30" s="31">
        <f t="shared" ref="F30:F32" si="39">SUM(V30)</f>
        <v>117.88425000000002</v>
      </c>
      <c r="G30" s="3">
        <f t="shared" ref="G30:G32" si="40">+E30-F30</f>
        <v>13.098249999999993</v>
      </c>
      <c r="H30" s="3">
        <f>ROUND(D30*(100%-U30),2)</f>
        <v>170.37</v>
      </c>
      <c r="I30" s="15">
        <f t="shared" ref="I30:I32" si="41">IF(D30-J30&lt;0,0,D30-J30)</f>
        <v>1480.9760000000001</v>
      </c>
      <c r="J30" s="17">
        <f t="shared" ref="J30:J32" si="42">B30/E30*G30</f>
        <v>222.74399999999986</v>
      </c>
      <c r="K30" s="25">
        <f>IF($B$6=38.5,VLOOKUP(C30,'38,5'!$A$4:$L$103,12,),IF($B$6=40,VLOOKUP(C30,'40'!$A$4:$L$103,12,)))</f>
        <v>17.3</v>
      </c>
      <c r="L30" s="25">
        <f>ROUND(K30/S30*R30,2)</f>
        <v>22.02</v>
      </c>
      <c r="M30" s="28">
        <f t="shared" ref="M30:M32" si="43">F30*L30</f>
        <v>2595.8111850000005</v>
      </c>
      <c r="N30" s="18">
        <f t="shared" ref="N30:N32" si="44">M30*3</f>
        <v>7787.4335550000014</v>
      </c>
      <c r="O30" s="18">
        <f t="shared" ref="O30:O32" si="45">F30*3</f>
        <v>353.65275000000008</v>
      </c>
      <c r="P30" s="18">
        <f>E30*3</f>
        <v>392.94750000000005</v>
      </c>
      <c r="R30" s="10">
        <f t="shared" ref="R30:R32" si="46">$B$6</f>
        <v>38.5</v>
      </c>
      <c r="S30" s="10">
        <v>30.25</v>
      </c>
      <c r="T30" s="3">
        <f t="shared" ref="T30:T32" si="47">S30*4.33</f>
        <v>130.98250000000002</v>
      </c>
      <c r="U30" s="11">
        <v>0.9</v>
      </c>
      <c r="V30" s="3">
        <f t="shared" ref="V30:V32" si="48">T30*U30</f>
        <v>117.88425000000002</v>
      </c>
      <c r="X30" s="10"/>
      <c r="Y30" s="42">
        <f t="shared" ref="Y30:Y32" si="49">X30/S30</f>
        <v>0</v>
      </c>
    </row>
    <row r="31" spans="1:25" x14ac:dyDescent="0.25">
      <c r="A31" t="s">
        <v>68</v>
      </c>
      <c r="B31" s="4">
        <v>1487.13</v>
      </c>
      <c r="C31" s="4">
        <f t="shared" si="37"/>
        <v>1451</v>
      </c>
      <c r="D31" s="25">
        <f>IF($B$6=38.5,VLOOKUP(C31,'38,5'!$A$4:$L$103,7,),IF($B$6=40,VLOOKUP(C31,'40'!$A$4:$L$103,7,)))</f>
        <v>1264.04</v>
      </c>
      <c r="E31" s="31">
        <f t="shared" si="38"/>
        <v>106.08500000000001</v>
      </c>
      <c r="F31" s="31">
        <f t="shared" si="39"/>
        <v>95.476500000000016</v>
      </c>
      <c r="G31" s="3">
        <f t="shared" si="40"/>
        <v>10.608499999999992</v>
      </c>
      <c r="H31" s="3">
        <f t="shared" ref="H31:H32" si="50">ROUND(D31*(100%-U31),2)</f>
        <v>126.4</v>
      </c>
      <c r="I31" s="15">
        <f t="shared" si="41"/>
        <v>1115.327</v>
      </c>
      <c r="J31" s="17">
        <f t="shared" si="42"/>
        <v>148.71299999999988</v>
      </c>
      <c r="K31" s="25">
        <f>IF($B$6=38.5,VLOOKUP(C31,'38,5'!$A$4:$L$103,12,),IF($B$6=40,VLOOKUP(C31,'40'!$A$4:$L$103,12,)))</f>
        <v>11.94</v>
      </c>
      <c r="L31" s="25">
        <f t="shared" ref="L31:L32" si="51">ROUND(K31/S31*R31,2)</f>
        <v>18.760000000000002</v>
      </c>
      <c r="M31" s="28">
        <f t="shared" si="43"/>
        <v>1791.1391400000005</v>
      </c>
      <c r="N31" s="18">
        <f t="shared" si="44"/>
        <v>5373.4174200000016</v>
      </c>
      <c r="O31" s="18">
        <f t="shared" si="45"/>
        <v>286.42950000000008</v>
      </c>
      <c r="P31" s="18">
        <f t="shared" ref="P31:P32" si="52">E31*3</f>
        <v>318.255</v>
      </c>
      <c r="R31" s="10">
        <f t="shared" si="46"/>
        <v>38.5</v>
      </c>
      <c r="S31" s="10">
        <v>24.5</v>
      </c>
      <c r="T31" s="3">
        <f t="shared" si="47"/>
        <v>106.08500000000001</v>
      </c>
      <c r="U31" s="11">
        <v>0.9</v>
      </c>
      <c r="V31" s="3">
        <f t="shared" si="48"/>
        <v>95.476500000000016</v>
      </c>
      <c r="X31" s="10"/>
      <c r="Y31" s="42">
        <f t="shared" si="49"/>
        <v>0</v>
      </c>
    </row>
    <row r="32" spans="1:25" x14ac:dyDescent="0.25">
      <c r="A32" t="s">
        <v>68</v>
      </c>
      <c r="B32" s="4">
        <v>756.33</v>
      </c>
      <c r="C32" s="4">
        <f t="shared" si="37"/>
        <v>751</v>
      </c>
      <c r="D32" s="25">
        <f>IF($B$6=38.5,VLOOKUP(C32,'38,5'!$A$4:$L$103,7,),IF($B$6=40,VLOOKUP(C32,'40'!$A$4:$L$103,7,)))</f>
        <v>675.91</v>
      </c>
      <c r="E32" s="31">
        <f t="shared" si="38"/>
        <v>64.95</v>
      </c>
      <c r="F32" s="31">
        <f t="shared" si="39"/>
        <v>58.455000000000005</v>
      </c>
      <c r="G32" s="3">
        <f t="shared" si="40"/>
        <v>6.4949999999999974</v>
      </c>
      <c r="H32" s="3">
        <f t="shared" si="50"/>
        <v>67.59</v>
      </c>
      <c r="I32" s="15">
        <f t="shared" si="41"/>
        <v>600.27700000000004</v>
      </c>
      <c r="J32" s="17">
        <f t="shared" si="42"/>
        <v>75.632999999999967</v>
      </c>
      <c r="K32" s="25">
        <f>IF($B$6=38.5,VLOOKUP(C32,'38,5'!$A$4:$L$103,12,),IF($B$6=40,VLOOKUP(C32,'40'!$A$4:$L$103,12,)))</f>
        <v>6.31</v>
      </c>
      <c r="L32" s="25">
        <f t="shared" si="51"/>
        <v>16.2</v>
      </c>
      <c r="M32" s="28">
        <f t="shared" si="43"/>
        <v>946.971</v>
      </c>
      <c r="N32" s="18">
        <f t="shared" si="44"/>
        <v>2840.913</v>
      </c>
      <c r="O32" s="18">
        <f t="shared" si="45"/>
        <v>175.36500000000001</v>
      </c>
      <c r="P32" s="18">
        <f t="shared" si="52"/>
        <v>194.85000000000002</v>
      </c>
      <c r="R32" s="10">
        <f t="shared" si="46"/>
        <v>38.5</v>
      </c>
      <c r="S32" s="10">
        <v>15</v>
      </c>
      <c r="T32" s="3">
        <f t="shared" si="47"/>
        <v>64.95</v>
      </c>
      <c r="U32" s="11">
        <v>0.9</v>
      </c>
      <c r="V32" s="3">
        <f t="shared" si="48"/>
        <v>58.455000000000005</v>
      </c>
      <c r="X32" s="10"/>
      <c r="Y32" s="42">
        <f t="shared" si="49"/>
        <v>0</v>
      </c>
    </row>
    <row r="33" spans="1:22" ht="15.75" thickBot="1" x14ac:dyDescent="0.3">
      <c r="K33" s="4"/>
      <c r="L33" s="4"/>
    </row>
    <row r="34" spans="1:22" ht="15.75" thickBot="1" x14ac:dyDescent="0.3">
      <c r="A34" t="s">
        <v>59</v>
      </c>
      <c r="E34" s="31">
        <f>SUM(E30:E33)</f>
        <v>302.01750000000004</v>
      </c>
      <c r="F34" s="31">
        <f>SUM(F30:F33)</f>
        <v>271.81575000000004</v>
      </c>
      <c r="I34" s="49">
        <f>COUNTIF(I30:I32,"&gt;0")</f>
        <v>3</v>
      </c>
      <c r="J34" s="50" t="s">
        <v>91</v>
      </c>
      <c r="L34" s="4"/>
      <c r="M34" s="18">
        <f>SUM(M30:M33)</f>
        <v>5333.9213250000012</v>
      </c>
      <c r="N34" s="52">
        <f>SUM(N30:N33)</f>
        <v>16001.763975000003</v>
      </c>
      <c r="O34" s="49">
        <f>SUM(O30:O33)</f>
        <v>815.44725000000017</v>
      </c>
      <c r="P34" s="29">
        <f>SUM(P30:P33)</f>
        <v>906.05250000000012</v>
      </c>
    </row>
    <row r="35" spans="1:22" ht="15.75" thickBot="1" x14ac:dyDescent="0.3">
      <c r="L35" s="4"/>
      <c r="N35" s="53" t="s">
        <v>89</v>
      </c>
      <c r="O35" s="54" t="s">
        <v>90</v>
      </c>
    </row>
    <row r="36" spans="1:22" ht="15.75" thickBot="1" x14ac:dyDescent="0.3">
      <c r="A36" s="21" t="s">
        <v>66</v>
      </c>
      <c r="I36" s="51">
        <f>SUM(I34,I20:I22)</f>
        <v>8</v>
      </c>
      <c r="J36" s="46" t="s">
        <v>76</v>
      </c>
      <c r="N36" s="55">
        <f>SUM(N24,N34)</f>
        <v>59675.997074999999</v>
      </c>
      <c r="O36" s="56">
        <f>SUM(O24,O34)</f>
        <v>2665.8172500000001</v>
      </c>
      <c r="P36" s="59">
        <f>SUM(P34+P24)</f>
        <v>3406.7024999999999</v>
      </c>
    </row>
    <row r="37" spans="1:22" x14ac:dyDescent="0.25">
      <c r="N37" s="57" t="s">
        <v>79</v>
      </c>
      <c r="O37" s="58" t="s">
        <v>77</v>
      </c>
      <c r="P37" s="22" t="s">
        <v>78</v>
      </c>
    </row>
    <row r="38" spans="1:22" s="41" customFormat="1" ht="30" x14ac:dyDescent="0.25">
      <c r="A38" s="35" t="s">
        <v>69</v>
      </c>
      <c r="B38" s="36">
        <f>SUM(B8:B12,B30:B32)</f>
        <v>19823.36</v>
      </c>
      <c r="C38" s="36">
        <f>SUM(C8:C12,C30:C32)</f>
        <v>19177</v>
      </c>
      <c r="D38" s="36"/>
      <c r="E38" s="36">
        <f>SUM(E8:E12,E30:E32)</f>
        <v>1135.5675000000001</v>
      </c>
      <c r="F38" s="36">
        <f>SUM(F8:F12,F30:F32)</f>
        <v>888.60575000000006</v>
      </c>
      <c r="G38" s="36">
        <f>F38/(+E38+F38)*100</f>
        <v>43.899688428349691</v>
      </c>
      <c r="H38" s="36"/>
      <c r="I38" s="37"/>
      <c r="J38" s="38"/>
      <c r="K38" s="36"/>
      <c r="L38" s="36"/>
      <c r="M38" s="38">
        <f>SUM(M8:M12,M30:M32)</f>
        <v>18789.441325000003</v>
      </c>
      <c r="N38" s="39"/>
      <c r="O38" s="39"/>
      <c r="P38" s="39"/>
      <c r="Q38" s="40"/>
      <c r="R38" s="36"/>
      <c r="S38" s="36"/>
      <c r="T38" s="36"/>
      <c r="U38" s="36"/>
      <c r="V38" s="36"/>
    </row>
    <row r="39" spans="1:22" x14ac:dyDescent="0.25">
      <c r="N39" s="18" t="s">
        <v>117</v>
      </c>
      <c r="O39" s="18">
        <f>O36/P36*100</f>
        <v>78.252129441886993</v>
      </c>
    </row>
    <row r="40" spans="1:22" x14ac:dyDescent="0.25">
      <c r="D40" s="3" t="s">
        <v>70</v>
      </c>
      <c r="E40" s="31">
        <f>E38-E24-E34</f>
        <v>0</v>
      </c>
      <c r="F40" s="31">
        <f>F38-F24-F34</f>
        <v>0</v>
      </c>
    </row>
    <row r="41" spans="1:22" ht="15.75" thickBot="1" x14ac:dyDescent="0.3"/>
    <row r="42" spans="1:22" x14ac:dyDescent="0.25">
      <c r="A42" s="69" t="s">
        <v>92</v>
      </c>
      <c r="B42" s="70"/>
      <c r="C42" s="70"/>
      <c r="D42" s="70"/>
      <c r="E42" s="71"/>
      <c r="F42" s="71"/>
      <c r="G42" s="70"/>
      <c r="H42" s="72"/>
      <c r="I42" s="70"/>
      <c r="J42" s="73"/>
    </row>
    <row r="43" spans="1:22" ht="15.75" thickBot="1" x14ac:dyDescent="0.3">
      <c r="A43" s="74"/>
      <c r="B43" s="18"/>
      <c r="C43" s="18"/>
      <c r="D43" s="18"/>
      <c r="E43" s="75"/>
      <c r="F43" s="75"/>
      <c r="G43" s="18"/>
      <c r="H43" s="17"/>
      <c r="I43" s="18"/>
      <c r="J43" s="76"/>
    </row>
    <row r="44" spans="1:22" x14ac:dyDescent="0.25">
      <c r="A44" s="77" t="s">
        <v>93</v>
      </c>
      <c r="B44" s="78"/>
      <c r="C44" s="83" t="s">
        <v>93</v>
      </c>
      <c r="D44" s="78"/>
      <c r="E44" s="83" t="s">
        <v>93</v>
      </c>
      <c r="F44" s="84"/>
      <c r="G44" s="83" t="s">
        <v>93</v>
      </c>
      <c r="H44" s="78"/>
      <c r="I44" s="83" t="s">
        <v>93</v>
      </c>
      <c r="J44" s="78"/>
    </row>
    <row r="45" spans="1:22" x14ac:dyDescent="0.25">
      <c r="A45" s="79" t="s">
        <v>94</v>
      </c>
      <c r="B45" s="80">
        <f>SUM(I20)</f>
        <v>1</v>
      </c>
      <c r="C45" s="79" t="s">
        <v>99</v>
      </c>
      <c r="D45" s="80">
        <f>SUM(I21)</f>
        <v>2</v>
      </c>
      <c r="E45" s="79" t="s">
        <v>105</v>
      </c>
      <c r="F45" s="80">
        <f>SUM(I22)</f>
        <v>2</v>
      </c>
      <c r="G45" s="79" t="s">
        <v>109</v>
      </c>
      <c r="H45" s="80">
        <f>SUM(I34)</f>
        <v>3</v>
      </c>
      <c r="I45" s="79" t="s">
        <v>112</v>
      </c>
      <c r="J45" s="80">
        <f>SUM(I36)</f>
        <v>8</v>
      </c>
    </row>
    <row r="46" spans="1:22" x14ac:dyDescent="0.25">
      <c r="A46" s="79" t="s">
        <v>95</v>
      </c>
      <c r="B46" s="80">
        <f>SUM(B20)</f>
        <v>1700</v>
      </c>
      <c r="C46" s="79" t="s">
        <v>100</v>
      </c>
      <c r="D46" s="80">
        <f>SUM(B21)</f>
        <v>2524.9349999999999</v>
      </c>
      <c r="E46" s="79" t="s">
        <v>106</v>
      </c>
      <c r="F46" s="80">
        <f>SUM(B22)</f>
        <v>4301.2950000000001</v>
      </c>
      <c r="G46" s="79" t="s">
        <v>110</v>
      </c>
      <c r="H46" s="80">
        <f>SUM(O34)</f>
        <v>815.44725000000017</v>
      </c>
      <c r="I46" s="79" t="s">
        <v>113</v>
      </c>
      <c r="J46" s="80">
        <f>SUM(O36)</f>
        <v>2665.8172500000001</v>
      </c>
    </row>
    <row r="47" spans="1:22" x14ac:dyDescent="0.25">
      <c r="A47" s="79" t="s">
        <v>96</v>
      </c>
      <c r="B47" s="80">
        <f>SUM(O20)</f>
        <v>250.04999999999998</v>
      </c>
      <c r="C47" s="79" t="s">
        <v>101</v>
      </c>
      <c r="D47" s="80">
        <f>SUM(O21)</f>
        <v>900.18000000000006</v>
      </c>
      <c r="E47" s="79" t="s">
        <v>107</v>
      </c>
      <c r="F47" s="80">
        <f>SUM(O22)</f>
        <v>700.14</v>
      </c>
      <c r="G47" s="79" t="s">
        <v>111</v>
      </c>
      <c r="H47" s="80">
        <f>SUM(N34)</f>
        <v>16001.763975000003</v>
      </c>
      <c r="I47" s="79" t="s">
        <v>114</v>
      </c>
      <c r="J47" s="80">
        <f>SUM(P36)</f>
        <v>3406.7024999999999</v>
      </c>
    </row>
    <row r="48" spans="1:22" x14ac:dyDescent="0.25">
      <c r="A48" s="79" t="s">
        <v>97</v>
      </c>
      <c r="B48" s="80">
        <f>SUM(K20)</f>
        <v>13.41</v>
      </c>
      <c r="C48" s="79" t="s">
        <v>102</v>
      </c>
      <c r="D48" s="80">
        <f>SUM(K21)</f>
        <v>19.670000000000002</v>
      </c>
      <c r="E48" s="79" t="s">
        <v>104</v>
      </c>
      <c r="F48" s="80">
        <f>SUM(K22)</f>
        <v>32.299999999999997</v>
      </c>
      <c r="G48" s="79"/>
      <c r="H48" s="80"/>
      <c r="I48" s="79" t="s">
        <v>115</v>
      </c>
      <c r="J48" s="80">
        <f>SUM(O39)</f>
        <v>78.252129441886993</v>
      </c>
    </row>
    <row r="49" spans="1:10" ht="15.75" thickBot="1" x14ac:dyDescent="0.3">
      <c r="A49" s="81" t="s">
        <v>98</v>
      </c>
      <c r="B49" s="82">
        <f>SUM(N20)</f>
        <v>3353.1704999999993</v>
      </c>
      <c r="C49" s="81" t="s">
        <v>103</v>
      </c>
      <c r="D49" s="82">
        <f>SUM(N21)</f>
        <v>17706.5406</v>
      </c>
      <c r="E49" s="81" t="s">
        <v>108</v>
      </c>
      <c r="F49" s="82">
        <f>SUM(N22)</f>
        <v>22614.521999999997</v>
      </c>
      <c r="G49" s="85"/>
      <c r="H49" s="82"/>
      <c r="I49" s="81" t="s">
        <v>116</v>
      </c>
      <c r="J49" s="82">
        <f>SUM(N36)</f>
        <v>59675.997074999999</v>
      </c>
    </row>
    <row r="50" spans="1:10" x14ac:dyDescent="0.25">
      <c r="H50" s="17"/>
      <c r="I50" s="18"/>
    </row>
    <row r="51" spans="1:10" x14ac:dyDescent="0.25">
      <c r="H51" s="17"/>
      <c r="I51" s="18"/>
    </row>
  </sheetData>
  <sortState ref="A6:X11">
    <sortCondition descending="1" ref="B6:B11"/>
  </sortState>
  <mergeCells count="5">
    <mergeCell ref="I6:J6"/>
    <mergeCell ref="K6:M6"/>
    <mergeCell ref="X6:Y6"/>
    <mergeCell ref="R6:S6"/>
    <mergeCell ref="R18:S18"/>
  </mergeCells>
  <hyperlinks>
    <hyperlink ref="A3" r:id="rId1"/>
  </hyperlinks>
  <pageMargins left="0.7" right="0.7" top="0.78740157499999996" bottom="0.78740157499999996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L105"/>
  <sheetViews>
    <sheetView zoomScale="130" zoomScaleNormal="130" workbookViewId="0">
      <pane ySplit="3" topLeftCell="A4" activePane="bottomLeft" state="frozen"/>
      <selection activeCell="O18" sqref="O18"/>
      <selection pane="bottomLeft" activeCell="G108" sqref="G108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26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ROUND(35*4.33,2)</f>
        <v>151.55000000000001</v>
      </c>
      <c r="L4" s="3">
        <f t="shared" ref="L4:L24" si="3">+ROUND(J4/K4,2)</f>
        <v>4.26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ROUND(35*4.33,2)</f>
        <v>151.55000000000001</v>
      </c>
      <c r="L5" s="3">
        <f t="shared" si="3"/>
        <v>4.63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151.55000000000001</v>
      </c>
      <c r="L6" s="3">
        <f t="shared" si="3"/>
        <v>5.09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151.55000000000001</v>
      </c>
      <c r="L7" s="3">
        <f t="shared" si="3"/>
        <v>5.55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151.55000000000001</v>
      </c>
      <c r="L8" s="3">
        <f t="shared" si="3"/>
        <v>6.01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151.55000000000001</v>
      </c>
      <c r="L9" s="3">
        <f t="shared" si="3"/>
        <v>6.48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151.55000000000001</v>
      </c>
      <c r="L10" s="3">
        <f t="shared" si="3"/>
        <v>6.94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151.55000000000001</v>
      </c>
      <c r="L11" s="3">
        <f t="shared" si="3"/>
        <v>7.4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151.55000000000001</v>
      </c>
      <c r="L12" s="3">
        <f t="shared" si="3"/>
        <v>7.86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151.55000000000001</v>
      </c>
      <c r="L13" s="3">
        <f t="shared" si="3"/>
        <v>8.32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151.55000000000001</v>
      </c>
      <c r="L14" s="3">
        <f t="shared" si="3"/>
        <v>8.7899999999999991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151.55000000000001</v>
      </c>
      <c r="L15" s="3">
        <f t="shared" si="3"/>
        <v>9.25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151.55000000000001</v>
      </c>
      <c r="L16" s="3">
        <f t="shared" si="3"/>
        <v>9.7100000000000009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151.55000000000001</v>
      </c>
      <c r="L17" s="3">
        <f t="shared" si="3"/>
        <v>10.17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151.55000000000001</v>
      </c>
      <c r="L18" s="3">
        <f t="shared" si="3"/>
        <v>10.63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151.55000000000001</v>
      </c>
      <c r="L19" s="3">
        <f t="shared" si="3"/>
        <v>11.1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151.55000000000001</v>
      </c>
      <c r="L20" s="3">
        <f t="shared" si="3"/>
        <v>11.56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151.55000000000001</v>
      </c>
      <c r="L21" s="3">
        <f t="shared" si="3"/>
        <v>11.95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151.55000000000001</v>
      </c>
      <c r="L22" s="3">
        <f t="shared" si="3"/>
        <v>12.34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151.55000000000001</v>
      </c>
      <c r="L23" s="3">
        <f t="shared" si="3"/>
        <v>12.73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151.55000000000001</v>
      </c>
      <c r="L24" s="3">
        <f t="shared" si="3"/>
        <v>13.13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151.55000000000001</v>
      </c>
      <c r="L25" s="3">
        <f>+ROUND(J25/K25,2)</f>
        <v>13.6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151.55000000000001</v>
      </c>
      <c r="L26" s="3">
        <f t="shared" ref="L26:L89" si="8">+ROUND(J26/K26,2)</f>
        <v>14.06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151.55000000000001</v>
      </c>
      <c r="L27" s="3">
        <f t="shared" si="8"/>
        <v>14.52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151.55000000000001</v>
      </c>
      <c r="L28" s="3">
        <f t="shared" si="8"/>
        <v>14.98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151.55000000000001</v>
      </c>
      <c r="L29" s="3">
        <f t="shared" si="8"/>
        <v>14.75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151.55000000000001</v>
      </c>
      <c r="L30" s="3">
        <f t="shared" si="8"/>
        <v>15.22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151.55000000000001</v>
      </c>
      <c r="L31" s="3">
        <f t="shared" si="8"/>
        <v>15.66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151.55000000000001</v>
      </c>
      <c r="L32" s="3">
        <f t="shared" si="8"/>
        <v>16.079999999999998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151.55000000000001</v>
      </c>
      <c r="L33" s="3">
        <f t="shared" si="8"/>
        <v>16.52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151.55000000000001</v>
      </c>
      <c r="L34" s="3">
        <f t="shared" si="8"/>
        <v>16.940000000000001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151.55000000000001</v>
      </c>
      <c r="L35" s="3">
        <f t="shared" si="8"/>
        <v>17.350000000000001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151.55000000000001</v>
      </c>
      <c r="L36" s="3">
        <f t="shared" si="8"/>
        <v>17.8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151.55000000000001</v>
      </c>
      <c r="L37" s="3">
        <f t="shared" si="8"/>
        <v>18.21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151.55000000000001</v>
      </c>
      <c r="L38" s="3">
        <f t="shared" si="8"/>
        <v>18.62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151.55000000000001</v>
      </c>
      <c r="L39" s="3">
        <f t="shared" si="8"/>
        <v>19.03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151.55000000000001</v>
      </c>
      <c r="L40" s="3">
        <f t="shared" si="8"/>
        <v>19.45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151.55000000000001</v>
      </c>
      <c r="L41" s="3">
        <f t="shared" si="8"/>
        <v>19.86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151.55000000000001</v>
      </c>
      <c r="L42" s="3">
        <f t="shared" si="8"/>
        <v>20.29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151.55000000000001</v>
      </c>
      <c r="L43" s="3">
        <f t="shared" si="8"/>
        <v>20.74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151.55000000000001</v>
      </c>
      <c r="L44" s="3">
        <f t="shared" si="8"/>
        <v>21.19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151.55000000000001</v>
      </c>
      <c r="L45" s="3">
        <f t="shared" si="8"/>
        <v>21.63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151.55000000000001</v>
      </c>
      <c r="L46" s="3">
        <f t="shared" si="8"/>
        <v>22.08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151.55000000000001</v>
      </c>
      <c r="L47" s="3">
        <f t="shared" si="8"/>
        <v>22.53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151.55000000000001</v>
      </c>
      <c r="L48" s="3">
        <f t="shared" si="8"/>
        <v>22.98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151.55000000000001</v>
      </c>
      <c r="L49" s="3">
        <f t="shared" si="8"/>
        <v>22.33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151.55000000000001</v>
      </c>
      <c r="L50" s="3">
        <f t="shared" si="8"/>
        <v>22.76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151.55000000000001</v>
      </c>
      <c r="L51" s="3">
        <f t="shared" si="8"/>
        <v>23.19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151.55000000000001</v>
      </c>
      <c r="L52" s="3">
        <f t="shared" si="8"/>
        <v>23.62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151.55000000000001</v>
      </c>
      <c r="L53" s="3">
        <f t="shared" si="8"/>
        <v>24.05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151.55000000000001</v>
      </c>
      <c r="L54" s="3">
        <f t="shared" si="8"/>
        <v>24.48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151.55000000000001</v>
      </c>
      <c r="L55" s="3">
        <f t="shared" si="8"/>
        <v>24.92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151.55000000000001</v>
      </c>
      <c r="L56" s="3">
        <f t="shared" si="8"/>
        <v>25.35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151.55000000000001</v>
      </c>
      <c r="L57" s="3">
        <f t="shared" si="8"/>
        <v>25.78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151.55000000000001</v>
      </c>
      <c r="L58" s="3">
        <f t="shared" si="8"/>
        <v>26.21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151.55000000000001</v>
      </c>
      <c r="L59" s="3">
        <f t="shared" si="8"/>
        <v>26.63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151.55000000000001</v>
      </c>
      <c r="L60" s="4">
        <f t="shared" si="8"/>
        <v>27.03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151.55000000000001</v>
      </c>
      <c r="L61" s="4">
        <f t="shared" si="8"/>
        <v>27.44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151.55000000000001</v>
      </c>
      <c r="L62" s="3">
        <f t="shared" si="8"/>
        <v>27.84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151.55000000000001</v>
      </c>
      <c r="L63" s="3">
        <f t="shared" si="8"/>
        <v>28.25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151.55000000000001</v>
      </c>
      <c r="L64" s="3">
        <f t="shared" si="8"/>
        <v>28.65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151.55000000000001</v>
      </c>
      <c r="L65" s="3">
        <f t="shared" si="8"/>
        <v>29.05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151.55000000000001</v>
      </c>
      <c r="L66" s="3">
        <f t="shared" si="8"/>
        <v>29.46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151.55000000000001</v>
      </c>
      <c r="L67" s="3">
        <f t="shared" si="8"/>
        <v>29.86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151.55000000000001</v>
      </c>
      <c r="L68" s="3">
        <f t="shared" si="8"/>
        <v>30.27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ROUND(35*4.33,2)</f>
        <v>151.55000000000001</v>
      </c>
      <c r="L69" s="3">
        <f t="shared" si="8"/>
        <v>30.67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151.55000000000001</v>
      </c>
      <c r="L70" s="3">
        <f t="shared" si="8"/>
        <v>31.08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151.55000000000001</v>
      </c>
      <c r="L71" s="3">
        <f t="shared" si="8"/>
        <v>31.48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151.55000000000001</v>
      </c>
      <c r="L72" s="3">
        <f t="shared" si="8"/>
        <v>31.89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151.55000000000001</v>
      </c>
      <c r="L73" s="3">
        <f t="shared" si="8"/>
        <v>32.29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151.55000000000001</v>
      </c>
      <c r="L74" s="3">
        <f t="shared" si="8"/>
        <v>32.69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151.55000000000001</v>
      </c>
      <c r="L75" s="3">
        <f t="shared" si="8"/>
        <v>33.1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151.55000000000001</v>
      </c>
      <c r="L76" s="3">
        <f t="shared" si="8"/>
        <v>33.5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151.55000000000001</v>
      </c>
      <c r="L77" s="3">
        <f t="shared" si="8"/>
        <v>33.909999999999997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151.55000000000001</v>
      </c>
      <c r="L78" s="3">
        <f t="shared" si="8"/>
        <v>34.31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151.55000000000001</v>
      </c>
      <c r="L79" s="3">
        <f t="shared" si="8"/>
        <v>34.72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151.55000000000001</v>
      </c>
      <c r="L80" s="3">
        <f t="shared" si="8"/>
        <v>35.119999999999997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151.55000000000001</v>
      </c>
      <c r="L81" s="3">
        <f t="shared" si="8"/>
        <v>35.53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151.55000000000001</v>
      </c>
      <c r="L82" s="3">
        <f t="shared" si="8"/>
        <v>35.97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151.55000000000001</v>
      </c>
      <c r="L83" s="3">
        <f t="shared" si="8"/>
        <v>36.4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151.55000000000001</v>
      </c>
      <c r="L84" s="3">
        <f t="shared" si="8"/>
        <v>36.83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151.55000000000001</v>
      </c>
      <c r="L85" s="3">
        <f t="shared" si="8"/>
        <v>37.26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151.55000000000001</v>
      </c>
      <c r="L86" s="3">
        <f t="shared" si="8"/>
        <v>37.69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151.55000000000001</v>
      </c>
      <c r="L87" s="3">
        <f t="shared" si="8"/>
        <v>38.119999999999997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151.55000000000001</v>
      </c>
      <c r="L88" s="3">
        <f t="shared" si="8"/>
        <v>38.56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151.55000000000001</v>
      </c>
      <c r="L89" s="3">
        <f t="shared" si="8"/>
        <v>38.99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151.55000000000001</v>
      </c>
      <c r="L90" s="3">
        <f t="shared" ref="L90:L103" si="14">+ROUND(J90/K90,2)</f>
        <v>39.42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151.55000000000001</v>
      </c>
      <c r="L91" s="3">
        <f t="shared" si="14"/>
        <v>39.85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151.55000000000001</v>
      </c>
      <c r="L92" s="3">
        <f t="shared" si="14"/>
        <v>40.28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151.55000000000001</v>
      </c>
      <c r="L93" s="3">
        <f t="shared" si="14"/>
        <v>40.71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151.55000000000001</v>
      </c>
      <c r="L94" s="3">
        <f t="shared" si="14"/>
        <v>41.15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151.55000000000001</v>
      </c>
      <c r="L95" s="3">
        <f t="shared" si="14"/>
        <v>41.58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151.55000000000001</v>
      </c>
      <c r="L96" s="3">
        <f t="shared" si="14"/>
        <v>42.01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151.55000000000001</v>
      </c>
      <c r="L97" s="3">
        <f t="shared" si="14"/>
        <v>42.44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151.55000000000001</v>
      </c>
      <c r="L98" s="3">
        <f t="shared" si="14"/>
        <v>42.87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151.55000000000001</v>
      </c>
      <c r="L99" s="3">
        <f t="shared" si="14"/>
        <v>43.3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151.55000000000001</v>
      </c>
      <c r="L100" s="3">
        <f t="shared" si="14"/>
        <v>43.74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151.55000000000001</v>
      </c>
      <c r="L101" s="3">
        <f t="shared" si="14"/>
        <v>44.17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151.55000000000001</v>
      </c>
      <c r="L102" s="3">
        <f t="shared" si="14"/>
        <v>44.6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151.55000000000001</v>
      </c>
      <c r="L103" s="3">
        <f t="shared" si="14"/>
        <v>44.76</v>
      </c>
    </row>
    <row r="104" spans="1:12" x14ac:dyDescent="0.25">
      <c r="A104" s="87" t="s">
        <v>39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</row>
    <row r="105" spans="1:12" ht="45.75" customHeight="1" x14ac:dyDescent="0.25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</row>
  </sheetData>
  <sheetProtection algorithmName="SHA-512" hashValue="DPmg/FX8W/NGw9qI+SbTjgFFjiE0s8ibtFvceFYMfg7y+6SyhJXvOi/ONKyHbbeQSlt6bVw6PvpkigZTGBJH0A==" saltValue="SVevaGIe3LyNaMZ3NAK44Q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2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L105"/>
  <sheetViews>
    <sheetView zoomScale="130" zoomScaleNormal="130" workbookViewId="0">
      <pane ySplit="3" topLeftCell="A99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27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ROUND(35.5*4.33,2)</f>
        <v>153.72</v>
      </c>
      <c r="L4" s="3">
        <f t="shared" ref="L4:L24" si="3">+ROUND(J4/K4,2)</f>
        <v>4.2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ROUND(35.5*4.33,2)</f>
        <v>153.72</v>
      </c>
      <c r="L5" s="3">
        <f t="shared" si="3"/>
        <v>4.5599999999999996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153.72</v>
      </c>
      <c r="L6" s="3">
        <f t="shared" si="3"/>
        <v>5.0199999999999996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153.72</v>
      </c>
      <c r="L7" s="3">
        <f t="shared" si="3"/>
        <v>5.47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153.72</v>
      </c>
      <c r="L8" s="3">
        <f t="shared" si="3"/>
        <v>5.93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153.72</v>
      </c>
      <c r="L9" s="3">
        <f t="shared" si="3"/>
        <v>6.39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153.72</v>
      </c>
      <c r="L10" s="3">
        <f t="shared" si="3"/>
        <v>6.84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153.72</v>
      </c>
      <c r="L11" s="3">
        <f t="shared" si="3"/>
        <v>7.3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153.72</v>
      </c>
      <c r="L12" s="3">
        <f t="shared" si="3"/>
        <v>7.75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153.72</v>
      </c>
      <c r="L13" s="3">
        <f t="shared" si="3"/>
        <v>8.2100000000000009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153.72</v>
      </c>
      <c r="L14" s="3">
        <f t="shared" si="3"/>
        <v>8.66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153.72</v>
      </c>
      <c r="L15" s="3">
        <f t="shared" si="3"/>
        <v>9.1199999999999992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153.72</v>
      </c>
      <c r="L16" s="3">
        <f t="shared" si="3"/>
        <v>9.57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153.72</v>
      </c>
      <c r="L17" s="3">
        <f t="shared" si="3"/>
        <v>10.029999999999999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153.72</v>
      </c>
      <c r="L18" s="3">
        <f t="shared" si="3"/>
        <v>10.48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153.72</v>
      </c>
      <c r="L19" s="3">
        <f t="shared" si="3"/>
        <v>10.94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153.72</v>
      </c>
      <c r="L20" s="3">
        <f t="shared" si="3"/>
        <v>11.4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153.72</v>
      </c>
      <c r="L21" s="3">
        <f t="shared" si="3"/>
        <v>11.79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153.72</v>
      </c>
      <c r="L22" s="3">
        <f t="shared" si="3"/>
        <v>12.17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153.72</v>
      </c>
      <c r="L23" s="3">
        <f t="shared" si="3"/>
        <v>12.55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153.72</v>
      </c>
      <c r="L24" s="3">
        <f t="shared" si="3"/>
        <v>12.95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153.72</v>
      </c>
      <c r="L25" s="3">
        <f>+ROUND(J25/K25,2)</f>
        <v>13.4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153.72</v>
      </c>
      <c r="L26" s="3">
        <f t="shared" ref="L26:L89" si="8">+ROUND(J26/K26,2)</f>
        <v>13.86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153.72</v>
      </c>
      <c r="L27" s="3">
        <f t="shared" si="8"/>
        <v>14.31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153.72</v>
      </c>
      <c r="L28" s="3">
        <f t="shared" si="8"/>
        <v>14.77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153.72</v>
      </c>
      <c r="L29" s="3">
        <f t="shared" si="8"/>
        <v>14.54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153.72</v>
      </c>
      <c r="L30" s="3">
        <f t="shared" si="8"/>
        <v>15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153.72</v>
      </c>
      <c r="L31" s="3">
        <f t="shared" si="8"/>
        <v>15.44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153.72</v>
      </c>
      <c r="L32" s="3">
        <f t="shared" si="8"/>
        <v>15.85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153.72</v>
      </c>
      <c r="L33" s="3">
        <f t="shared" si="8"/>
        <v>16.29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153.72</v>
      </c>
      <c r="L34" s="3">
        <f t="shared" si="8"/>
        <v>16.7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153.72</v>
      </c>
      <c r="L35" s="3">
        <f t="shared" si="8"/>
        <v>17.100000000000001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153.72</v>
      </c>
      <c r="L36" s="3">
        <f t="shared" si="8"/>
        <v>17.55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153.72</v>
      </c>
      <c r="L37" s="3">
        <f t="shared" si="8"/>
        <v>17.95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153.72</v>
      </c>
      <c r="L38" s="3">
        <f t="shared" si="8"/>
        <v>18.36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153.72</v>
      </c>
      <c r="L39" s="3">
        <f t="shared" si="8"/>
        <v>18.760000000000002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153.72</v>
      </c>
      <c r="L40" s="3">
        <f t="shared" si="8"/>
        <v>19.170000000000002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153.72</v>
      </c>
      <c r="L41" s="3">
        <f t="shared" si="8"/>
        <v>19.579999999999998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153.72</v>
      </c>
      <c r="L42" s="3">
        <f t="shared" si="8"/>
        <v>20.010000000000002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153.72</v>
      </c>
      <c r="L43" s="3">
        <f t="shared" si="8"/>
        <v>20.45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153.72</v>
      </c>
      <c r="L44" s="3">
        <f t="shared" si="8"/>
        <v>20.89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153.72</v>
      </c>
      <c r="L45" s="3">
        <f t="shared" si="8"/>
        <v>21.33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153.72</v>
      </c>
      <c r="L46" s="3">
        <f t="shared" si="8"/>
        <v>21.77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153.72</v>
      </c>
      <c r="L47" s="3">
        <f t="shared" si="8"/>
        <v>22.21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153.72</v>
      </c>
      <c r="L48" s="3">
        <f t="shared" si="8"/>
        <v>22.65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153.72</v>
      </c>
      <c r="L49" s="3">
        <f t="shared" si="8"/>
        <v>22.01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153.72</v>
      </c>
      <c r="L50" s="3">
        <f t="shared" si="8"/>
        <v>22.44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153.72</v>
      </c>
      <c r="L51" s="3">
        <f t="shared" si="8"/>
        <v>22.86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153.72</v>
      </c>
      <c r="L52" s="3">
        <f t="shared" si="8"/>
        <v>23.29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153.72</v>
      </c>
      <c r="L53" s="3">
        <f t="shared" si="8"/>
        <v>23.71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153.72</v>
      </c>
      <c r="L54" s="3">
        <f t="shared" si="8"/>
        <v>24.14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153.72</v>
      </c>
      <c r="L55" s="3">
        <f t="shared" si="8"/>
        <v>24.56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153.72</v>
      </c>
      <c r="L56" s="3">
        <f t="shared" si="8"/>
        <v>24.99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153.72</v>
      </c>
      <c r="L57" s="3">
        <f t="shared" si="8"/>
        <v>25.41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153.72</v>
      </c>
      <c r="L58" s="3">
        <f t="shared" si="8"/>
        <v>25.84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153.72</v>
      </c>
      <c r="L59" s="3">
        <f t="shared" si="8"/>
        <v>26.25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153.72</v>
      </c>
      <c r="L60" s="4">
        <f t="shared" si="8"/>
        <v>26.65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153.72</v>
      </c>
      <c r="L61" s="4">
        <f t="shared" si="8"/>
        <v>27.05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153.72</v>
      </c>
      <c r="L62" s="3">
        <f t="shared" si="8"/>
        <v>27.45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153.72</v>
      </c>
      <c r="L63" s="3">
        <f t="shared" si="8"/>
        <v>27.85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153.72</v>
      </c>
      <c r="L64" s="3">
        <f t="shared" si="8"/>
        <v>28.25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153.72</v>
      </c>
      <c r="L65" s="3">
        <f t="shared" si="8"/>
        <v>28.64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153.72</v>
      </c>
      <c r="L66" s="3">
        <f t="shared" si="8"/>
        <v>29.04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153.72</v>
      </c>
      <c r="L67" s="3">
        <f t="shared" si="8"/>
        <v>29.44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153.72</v>
      </c>
      <c r="L68" s="3">
        <f t="shared" si="8"/>
        <v>29.84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ROUND(35.5*4.33,2)</f>
        <v>153.72</v>
      </c>
      <c r="L69" s="3">
        <f t="shared" si="8"/>
        <v>30.24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153.72</v>
      </c>
      <c r="L70" s="3">
        <f t="shared" si="8"/>
        <v>30.64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153.72</v>
      </c>
      <c r="L71" s="3">
        <f t="shared" si="8"/>
        <v>31.04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153.72</v>
      </c>
      <c r="L72" s="3">
        <f t="shared" si="8"/>
        <v>31.44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153.72</v>
      </c>
      <c r="L73" s="3">
        <f t="shared" si="8"/>
        <v>31.83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153.72</v>
      </c>
      <c r="L74" s="3">
        <f t="shared" si="8"/>
        <v>32.229999999999997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153.72</v>
      </c>
      <c r="L75" s="3">
        <f t="shared" si="8"/>
        <v>32.630000000000003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153.72</v>
      </c>
      <c r="L76" s="3">
        <f t="shared" si="8"/>
        <v>33.03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153.72</v>
      </c>
      <c r="L77" s="3">
        <f t="shared" si="8"/>
        <v>33.43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153.72</v>
      </c>
      <c r="L78" s="3">
        <f t="shared" si="8"/>
        <v>33.83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153.72</v>
      </c>
      <c r="L79" s="3">
        <f t="shared" si="8"/>
        <v>34.229999999999997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153.72</v>
      </c>
      <c r="L80" s="3">
        <f t="shared" si="8"/>
        <v>34.630000000000003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153.72</v>
      </c>
      <c r="L81" s="3">
        <f t="shared" si="8"/>
        <v>35.03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153.72</v>
      </c>
      <c r="L82" s="3">
        <f t="shared" si="8"/>
        <v>35.46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153.72</v>
      </c>
      <c r="L83" s="3">
        <f t="shared" si="8"/>
        <v>35.880000000000003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153.72</v>
      </c>
      <c r="L84" s="3">
        <f t="shared" si="8"/>
        <v>36.31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153.72</v>
      </c>
      <c r="L85" s="3">
        <f t="shared" si="8"/>
        <v>36.74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153.72</v>
      </c>
      <c r="L86" s="3">
        <f t="shared" si="8"/>
        <v>37.159999999999997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153.72</v>
      </c>
      <c r="L87" s="3">
        <f t="shared" si="8"/>
        <v>37.590000000000003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153.72</v>
      </c>
      <c r="L88" s="3">
        <f t="shared" si="8"/>
        <v>38.01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153.72</v>
      </c>
      <c r="L89" s="3">
        <f t="shared" si="8"/>
        <v>38.44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153.72</v>
      </c>
      <c r="L90" s="3">
        <f t="shared" ref="L90:L103" si="14">+ROUND(J90/K90,2)</f>
        <v>38.86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153.72</v>
      </c>
      <c r="L91" s="3">
        <f t="shared" si="14"/>
        <v>39.29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153.72</v>
      </c>
      <c r="L92" s="3">
        <f t="shared" si="14"/>
        <v>39.71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153.72</v>
      </c>
      <c r="L93" s="3">
        <f t="shared" si="14"/>
        <v>40.14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153.72</v>
      </c>
      <c r="L94" s="3">
        <f t="shared" si="14"/>
        <v>40.56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153.72</v>
      </c>
      <c r="L95" s="3">
        <f t="shared" si="14"/>
        <v>40.99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153.72</v>
      </c>
      <c r="L96" s="3">
        <f t="shared" si="14"/>
        <v>41.42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153.72</v>
      </c>
      <c r="L97" s="3">
        <f t="shared" si="14"/>
        <v>41.84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153.72</v>
      </c>
      <c r="L98" s="3">
        <f t="shared" si="14"/>
        <v>42.27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153.72</v>
      </c>
      <c r="L99" s="3">
        <f t="shared" si="14"/>
        <v>42.69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153.72</v>
      </c>
      <c r="L100" s="3">
        <f t="shared" si="14"/>
        <v>43.12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153.72</v>
      </c>
      <c r="L101" s="3">
        <f t="shared" si="14"/>
        <v>43.54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153.72</v>
      </c>
      <c r="L102" s="3">
        <f t="shared" si="14"/>
        <v>43.97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153.72</v>
      </c>
      <c r="L103" s="3">
        <f t="shared" si="14"/>
        <v>44.13</v>
      </c>
    </row>
    <row r="104" spans="1:12" ht="15" customHeight="1" x14ac:dyDescent="0.25">
      <c r="A104" s="87" t="s">
        <v>39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</row>
    <row r="105" spans="1:12" ht="43.5" customHeight="1" x14ac:dyDescent="0.25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</row>
  </sheetData>
  <sheetProtection algorithmName="SHA-512" hashValue="NsWNT/8CQOGmrSY5XmyNm1wexkpiJoXlxzADacYDrDIRK6t6qBVMP1ezmU/1r+cGpkPbMNGtNmxoo2Fkx7WdRw==" saltValue="5eQXYYFZaX3QNzGf982/+g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1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L105"/>
  <sheetViews>
    <sheetView zoomScale="130" zoomScaleNormal="130" workbookViewId="0">
      <pane ySplit="3" topLeftCell="A87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28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ROUND(36*4.33,2)</f>
        <v>155.88</v>
      </c>
      <c r="L4" s="3">
        <f t="shared" ref="L4:L24" si="3">+ROUND(J4/K4,2)</f>
        <v>4.1399999999999997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ROUND(36*4.33,2)</f>
        <v>155.88</v>
      </c>
      <c r="L5" s="3">
        <f t="shared" si="3"/>
        <v>4.5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155.88</v>
      </c>
      <c r="L6" s="3">
        <f t="shared" si="3"/>
        <v>4.95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155.88</v>
      </c>
      <c r="L7" s="3">
        <f t="shared" si="3"/>
        <v>5.4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155.88</v>
      </c>
      <c r="L8" s="3">
        <f t="shared" si="3"/>
        <v>5.85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155.88</v>
      </c>
      <c r="L9" s="3">
        <f t="shared" si="3"/>
        <v>6.3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155.88</v>
      </c>
      <c r="L10" s="3">
        <f t="shared" si="3"/>
        <v>6.75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155.88</v>
      </c>
      <c r="L11" s="3">
        <f t="shared" si="3"/>
        <v>7.2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155.88</v>
      </c>
      <c r="L12" s="3">
        <f t="shared" si="3"/>
        <v>7.64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155.88</v>
      </c>
      <c r="L13" s="3">
        <f t="shared" si="3"/>
        <v>8.09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155.88</v>
      </c>
      <c r="L14" s="3">
        <f t="shared" si="3"/>
        <v>8.5399999999999991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155.88</v>
      </c>
      <c r="L15" s="3">
        <f t="shared" si="3"/>
        <v>8.99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155.88</v>
      </c>
      <c r="L16" s="3">
        <f t="shared" si="3"/>
        <v>9.44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155.88</v>
      </c>
      <c r="L17" s="3">
        <f t="shared" si="3"/>
        <v>9.89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155.88</v>
      </c>
      <c r="L18" s="3">
        <f t="shared" si="3"/>
        <v>10.34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155.88</v>
      </c>
      <c r="L19" s="3">
        <f t="shared" si="3"/>
        <v>10.79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155.88</v>
      </c>
      <c r="L20" s="3">
        <f t="shared" si="3"/>
        <v>11.24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155.88</v>
      </c>
      <c r="L21" s="3">
        <f t="shared" si="3"/>
        <v>11.62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155.88</v>
      </c>
      <c r="L22" s="3">
        <f t="shared" si="3"/>
        <v>12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155.88</v>
      </c>
      <c r="L23" s="3">
        <f t="shared" si="3"/>
        <v>12.38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155.88</v>
      </c>
      <c r="L24" s="3">
        <f t="shared" si="3"/>
        <v>12.77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155.88</v>
      </c>
      <c r="L25" s="3">
        <f>+ROUND(J25/K25,2)</f>
        <v>13.22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155.88</v>
      </c>
      <c r="L26" s="3">
        <f t="shared" ref="L26:L89" si="8">+ROUND(J26/K26,2)</f>
        <v>13.67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155.88</v>
      </c>
      <c r="L27" s="3">
        <f t="shared" si="8"/>
        <v>14.12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155.88</v>
      </c>
      <c r="L28" s="3">
        <f t="shared" si="8"/>
        <v>14.56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155.88</v>
      </c>
      <c r="L29" s="3">
        <f t="shared" si="8"/>
        <v>14.34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155.88</v>
      </c>
      <c r="L30" s="3">
        <f t="shared" si="8"/>
        <v>14.79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155.88</v>
      </c>
      <c r="L31" s="3">
        <f t="shared" si="8"/>
        <v>15.23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155.88</v>
      </c>
      <c r="L32" s="3">
        <f t="shared" si="8"/>
        <v>15.63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155.88</v>
      </c>
      <c r="L33" s="3">
        <f t="shared" si="8"/>
        <v>16.07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155.88</v>
      </c>
      <c r="L34" s="3">
        <f t="shared" si="8"/>
        <v>16.47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155.88</v>
      </c>
      <c r="L35" s="3">
        <f t="shared" si="8"/>
        <v>16.86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155.88</v>
      </c>
      <c r="L36" s="3">
        <f t="shared" si="8"/>
        <v>17.3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155.88</v>
      </c>
      <c r="L37" s="3">
        <f t="shared" si="8"/>
        <v>17.7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155.88</v>
      </c>
      <c r="L38" s="3">
        <f t="shared" si="8"/>
        <v>18.100000000000001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155.88</v>
      </c>
      <c r="L39" s="3">
        <f t="shared" si="8"/>
        <v>18.5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155.88</v>
      </c>
      <c r="L40" s="3">
        <f t="shared" si="8"/>
        <v>18.899999999999999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155.88</v>
      </c>
      <c r="L41" s="3">
        <f t="shared" si="8"/>
        <v>19.309999999999999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155.88</v>
      </c>
      <c r="L42" s="3">
        <f t="shared" si="8"/>
        <v>19.73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155.88</v>
      </c>
      <c r="L43" s="3">
        <f t="shared" si="8"/>
        <v>20.16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155.88</v>
      </c>
      <c r="L44" s="3">
        <f t="shared" si="8"/>
        <v>20.6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155.88</v>
      </c>
      <c r="L45" s="3">
        <f t="shared" si="8"/>
        <v>21.03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155.88</v>
      </c>
      <c r="L46" s="3">
        <f t="shared" si="8"/>
        <v>21.47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155.88</v>
      </c>
      <c r="L47" s="3">
        <f t="shared" si="8"/>
        <v>21.9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155.88</v>
      </c>
      <c r="L48" s="3">
        <f t="shared" si="8"/>
        <v>22.34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155.88</v>
      </c>
      <c r="L49" s="3">
        <f t="shared" si="8"/>
        <v>21.71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155.88</v>
      </c>
      <c r="L50" s="3">
        <f t="shared" si="8"/>
        <v>22.13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155.88</v>
      </c>
      <c r="L51" s="3">
        <f t="shared" si="8"/>
        <v>22.54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155.88</v>
      </c>
      <c r="L52" s="3">
        <f t="shared" si="8"/>
        <v>22.96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155.88</v>
      </c>
      <c r="L53" s="3">
        <f t="shared" si="8"/>
        <v>23.38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155.88</v>
      </c>
      <c r="L54" s="3">
        <f t="shared" si="8"/>
        <v>23.8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155.88</v>
      </c>
      <c r="L55" s="3">
        <f t="shared" si="8"/>
        <v>24.22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155.88</v>
      </c>
      <c r="L56" s="3">
        <f t="shared" si="8"/>
        <v>24.64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155.88</v>
      </c>
      <c r="L57" s="3">
        <f t="shared" si="8"/>
        <v>25.06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155.88</v>
      </c>
      <c r="L58" s="3">
        <f t="shared" si="8"/>
        <v>25.48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155.88</v>
      </c>
      <c r="L59" s="3">
        <f t="shared" si="8"/>
        <v>25.89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155.88</v>
      </c>
      <c r="L60" s="4">
        <f t="shared" si="8"/>
        <v>26.28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155.88</v>
      </c>
      <c r="L61" s="4">
        <f t="shared" si="8"/>
        <v>26.67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155.88</v>
      </c>
      <c r="L62" s="3">
        <f t="shared" si="8"/>
        <v>27.07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155.88</v>
      </c>
      <c r="L63" s="3">
        <f t="shared" si="8"/>
        <v>27.46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155.88</v>
      </c>
      <c r="L64" s="3">
        <f t="shared" si="8"/>
        <v>27.85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155.88</v>
      </c>
      <c r="L65" s="3">
        <f t="shared" si="8"/>
        <v>28.25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155.88</v>
      </c>
      <c r="L66" s="3">
        <f t="shared" si="8"/>
        <v>28.64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155.88</v>
      </c>
      <c r="L67" s="3">
        <f t="shared" si="8"/>
        <v>29.03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155.88</v>
      </c>
      <c r="L68" s="3">
        <f t="shared" si="8"/>
        <v>29.43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ROUND(36*4.33,2)</f>
        <v>155.88</v>
      </c>
      <c r="L69" s="3">
        <f t="shared" si="8"/>
        <v>29.82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155.88</v>
      </c>
      <c r="L70" s="3">
        <f t="shared" si="8"/>
        <v>30.21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155.88</v>
      </c>
      <c r="L71" s="3">
        <f t="shared" si="8"/>
        <v>30.61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155.88</v>
      </c>
      <c r="L72" s="3">
        <f t="shared" si="8"/>
        <v>31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155.88</v>
      </c>
      <c r="L73" s="3">
        <f t="shared" si="8"/>
        <v>31.39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155.88</v>
      </c>
      <c r="L74" s="3">
        <f t="shared" si="8"/>
        <v>31.79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155.88</v>
      </c>
      <c r="L75" s="3">
        <f t="shared" si="8"/>
        <v>32.18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155.88</v>
      </c>
      <c r="L76" s="3">
        <f t="shared" si="8"/>
        <v>32.57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155.88</v>
      </c>
      <c r="L77" s="3">
        <f t="shared" si="8"/>
        <v>32.97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155.88</v>
      </c>
      <c r="L78" s="3">
        <f t="shared" si="8"/>
        <v>33.36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155.88</v>
      </c>
      <c r="L79" s="3">
        <f t="shared" si="8"/>
        <v>33.75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155.88</v>
      </c>
      <c r="L80" s="3">
        <f t="shared" si="8"/>
        <v>34.15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155.88</v>
      </c>
      <c r="L81" s="3">
        <f t="shared" si="8"/>
        <v>34.549999999999997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155.88</v>
      </c>
      <c r="L82" s="3">
        <f t="shared" si="8"/>
        <v>34.97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155.88</v>
      </c>
      <c r="L83" s="3">
        <f t="shared" si="8"/>
        <v>35.39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155.88</v>
      </c>
      <c r="L84" s="3">
        <f t="shared" si="8"/>
        <v>35.81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155.88</v>
      </c>
      <c r="L85" s="3">
        <f t="shared" si="8"/>
        <v>36.229999999999997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155.88</v>
      </c>
      <c r="L86" s="3">
        <f t="shared" si="8"/>
        <v>36.65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155.88</v>
      </c>
      <c r="L87" s="3">
        <f t="shared" si="8"/>
        <v>37.07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155.88</v>
      </c>
      <c r="L88" s="3">
        <f t="shared" si="8"/>
        <v>37.49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155.88</v>
      </c>
      <c r="L89" s="3">
        <f t="shared" si="8"/>
        <v>37.9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155.88</v>
      </c>
      <c r="L90" s="3">
        <f t="shared" ref="L90:L103" si="14">+ROUND(J90/K90,2)</f>
        <v>38.32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155.88</v>
      </c>
      <c r="L91" s="3">
        <f t="shared" si="14"/>
        <v>38.74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155.88</v>
      </c>
      <c r="L92" s="3">
        <f t="shared" si="14"/>
        <v>39.159999999999997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155.88</v>
      </c>
      <c r="L93" s="3">
        <f t="shared" si="14"/>
        <v>39.58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155.88</v>
      </c>
      <c r="L94" s="3">
        <f t="shared" si="14"/>
        <v>40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155.88</v>
      </c>
      <c r="L95" s="3">
        <f t="shared" si="14"/>
        <v>40.42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155.88</v>
      </c>
      <c r="L96" s="3">
        <f t="shared" si="14"/>
        <v>40.840000000000003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155.88</v>
      </c>
      <c r="L97" s="3">
        <f t="shared" si="14"/>
        <v>41.26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155.88</v>
      </c>
      <c r="L98" s="3">
        <f t="shared" si="14"/>
        <v>41.68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155.88</v>
      </c>
      <c r="L99" s="3">
        <f t="shared" si="14"/>
        <v>42.1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155.88</v>
      </c>
      <c r="L100" s="3">
        <f t="shared" si="14"/>
        <v>42.52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155.88</v>
      </c>
      <c r="L101" s="3">
        <f t="shared" si="14"/>
        <v>42.94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155.88</v>
      </c>
      <c r="L102" s="3">
        <f t="shared" si="14"/>
        <v>43.36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155.88</v>
      </c>
      <c r="L103" s="3">
        <f t="shared" si="14"/>
        <v>43.52</v>
      </c>
    </row>
    <row r="104" spans="1:12" ht="15" customHeight="1" x14ac:dyDescent="0.25">
      <c r="A104" s="87" t="s">
        <v>39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</row>
    <row r="105" spans="1:12" ht="42.75" customHeight="1" x14ac:dyDescent="0.25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</row>
  </sheetData>
  <sheetProtection algorithmName="SHA-512" hashValue="yqtVGq+igukEp4dTRS2sJXmZFrzoVK/fhxbrC3VPr2mZKbCeHxdWLPZn3jjZScN2YX72A6b+8RG2Slk9Rh1dyQ==" saltValue="CDiJKyqLj31vXpuyPGw0cg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7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L105"/>
  <sheetViews>
    <sheetView zoomScale="130" zoomScaleNormal="130" workbookViewId="0">
      <pane ySplit="3" topLeftCell="A4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29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ROUND(36.5*4.33,2)</f>
        <v>158.05000000000001</v>
      </c>
      <c r="L4" s="3">
        <f t="shared" ref="L4:L24" si="3">+ROUND(J4/K4,2)</f>
        <v>4.08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ROUND(36.5*4.33,2)</f>
        <v>158.05000000000001</v>
      </c>
      <c r="L5" s="3">
        <f t="shared" si="3"/>
        <v>4.4400000000000004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158.05000000000001</v>
      </c>
      <c r="L6" s="3">
        <f t="shared" si="3"/>
        <v>4.88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158.05000000000001</v>
      </c>
      <c r="L7" s="3">
        <f t="shared" si="3"/>
        <v>5.32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158.05000000000001</v>
      </c>
      <c r="L8" s="3">
        <f t="shared" si="3"/>
        <v>5.77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158.05000000000001</v>
      </c>
      <c r="L9" s="3">
        <f t="shared" si="3"/>
        <v>6.21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158.05000000000001</v>
      </c>
      <c r="L10" s="3">
        <f t="shared" si="3"/>
        <v>6.65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158.05000000000001</v>
      </c>
      <c r="L11" s="3">
        <f t="shared" si="3"/>
        <v>7.1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158.05000000000001</v>
      </c>
      <c r="L12" s="3">
        <f t="shared" si="3"/>
        <v>7.54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158.05000000000001</v>
      </c>
      <c r="L13" s="3">
        <f t="shared" si="3"/>
        <v>7.98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158.05000000000001</v>
      </c>
      <c r="L14" s="3">
        <f t="shared" si="3"/>
        <v>8.43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158.05000000000001</v>
      </c>
      <c r="L15" s="3">
        <f t="shared" si="3"/>
        <v>8.8699999999999992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158.05000000000001</v>
      </c>
      <c r="L16" s="3">
        <f t="shared" si="3"/>
        <v>9.31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158.05000000000001</v>
      </c>
      <c r="L17" s="3">
        <f t="shared" si="3"/>
        <v>9.75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158.05000000000001</v>
      </c>
      <c r="L18" s="3">
        <f t="shared" si="3"/>
        <v>10.199999999999999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158.05000000000001</v>
      </c>
      <c r="L19" s="3">
        <f t="shared" si="3"/>
        <v>10.64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158.05000000000001</v>
      </c>
      <c r="L20" s="3">
        <f t="shared" si="3"/>
        <v>11.08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158.05000000000001</v>
      </c>
      <c r="L21" s="3">
        <f t="shared" si="3"/>
        <v>11.46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158.05000000000001</v>
      </c>
      <c r="L22" s="3">
        <f t="shared" si="3"/>
        <v>11.84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158.05000000000001</v>
      </c>
      <c r="L23" s="3">
        <f t="shared" si="3"/>
        <v>12.21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158.05000000000001</v>
      </c>
      <c r="L24" s="3">
        <f t="shared" si="3"/>
        <v>12.59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158.05000000000001</v>
      </c>
      <c r="L25" s="3">
        <f>+ROUND(J25/K25,2)</f>
        <v>13.04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158.05000000000001</v>
      </c>
      <c r="L26" s="3">
        <f t="shared" ref="L26:L89" si="8">+ROUND(J26/K26,2)</f>
        <v>13.48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158.05000000000001</v>
      </c>
      <c r="L27" s="3">
        <f t="shared" si="8"/>
        <v>13.92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158.05000000000001</v>
      </c>
      <c r="L28" s="3">
        <f t="shared" si="8"/>
        <v>14.36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158.05000000000001</v>
      </c>
      <c r="L29" s="3">
        <f t="shared" si="8"/>
        <v>14.14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158.05000000000001</v>
      </c>
      <c r="L30" s="3">
        <f t="shared" si="8"/>
        <v>14.59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158.05000000000001</v>
      </c>
      <c r="L31" s="3">
        <f t="shared" si="8"/>
        <v>15.02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158.05000000000001</v>
      </c>
      <c r="L32" s="3">
        <f t="shared" si="8"/>
        <v>15.42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158.05000000000001</v>
      </c>
      <c r="L33" s="3">
        <f t="shared" si="8"/>
        <v>15.85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158.05000000000001</v>
      </c>
      <c r="L34" s="3">
        <f t="shared" si="8"/>
        <v>16.239999999999998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158.05000000000001</v>
      </c>
      <c r="L35" s="3">
        <f t="shared" si="8"/>
        <v>16.63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158.05000000000001</v>
      </c>
      <c r="L36" s="3">
        <f t="shared" si="8"/>
        <v>17.07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158.05000000000001</v>
      </c>
      <c r="L37" s="3">
        <f t="shared" si="8"/>
        <v>17.46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158.05000000000001</v>
      </c>
      <c r="L38" s="3">
        <f t="shared" si="8"/>
        <v>17.86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158.05000000000001</v>
      </c>
      <c r="L39" s="3">
        <f t="shared" si="8"/>
        <v>18.25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158.05000000000001</v>
      </c>
      <c r="L40" s="3">
        <f t="shared" si="8"/>
        <v>18.649999999999999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158.05000000000001</v>
      </c>
      <c r="L41" s="3">
        <f t="shared" si="8"/>
        <v>19.04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158.05000000000001</v>
      </c>
      <c r="L42" s="3">
        <f t="shared" si="8"/>
        <v>19.46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158.05000000000001</v>
      </c>
      <c r="L43" s="3">
        <f t="shared" si="8"/>
        <v>19.89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158.05000000000001</v>
      </c>
      <c r="L44" s="3">
        <f t="shared" si="8"/>
        <v>20.32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158.05000000000001</v>
      </c>
      <c r="L45" s="3">
        <f t="shared" si="8"/>
        <v>20.75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158.05000000000001</v>
      </c>
      <c r="L46" s="3">
        <f t="shared" si="8"/>
        <v>21.17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158.05000000000001</v>
      </c>
      <c r="L47" s="3">
        <f t="shared" si="8"/>
        <v>21.6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158.05000000000001</v>
      </c>
      <c r="L48" s="3">
        <f t="shared" si="8"/>
        <v>22.03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158.05000000000001</v>
      </c>
      <c r="L49" s="3">
        <f t="shared" si="8"/>
        <v>21.41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158.05000000000001</v>
      </c>
      <c r="L50" s="3">
        <f t="shared" si="8"/>
        <v>21.82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158.05000000000001</v>
      </c>
      <c r="L51" s="3">
        <f t="shared" si="8"/>
        <v>22.24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158.05000000000001</v>
      </c>
      <c r="L52" s="3">
        <f t="shared" si="8"/>
        <v>22.65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158.05000000000001</v>
      </c>
      <c r="L53" s="3">
        <f t="shared" si="8"/>
        <v>23.06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158.05000000000001</v>
      </c>
      <c r="L54" s="3">
        <f t="shared" si="8"/>
        <v>23.48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158.05000000000001</v>
      </c>
      <c r="L55" s="3">
        <f t="shared" si="8"/>
        <v>23.89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158.05000000000001</v>
      </c>
      <c r="L56" s="3">
        <f t="shared" si="8"/>
        <v>24.3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158.05000000000001</v>
      </c>
      <c r="L57" s="3">
        <f t="shared" si="8"/>
        <v>24.72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158.05000000000001</v>
      </c>
      <c r="L58" s="3">
        <f t="shared" si="8"/>
        <v>25.13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158.05000000000001</v>
      </c>
      <c r="L59" s="3">
        <f t="shared" si="8"/>
        <v>25.53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158.05000000000001</v>
      </c>
      <c r="L60" s="4">
        <f t="shared" si="8"/>
        <v>25.92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158.05000000000001</v>
      </c>
      <c r="L61" s="4">
        <f t="shared" si="8"/>
        <v>26.31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158.05000000000001</v>
      </c>
      <c r="L62" s="3">
        <f t="shared" si="8"/>
        <v>26.7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158.05000000000001</v>
      </c>
      <c r="L63" s="3">
        <f t="shared" si="8"/>
        <v>27.08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158.05000000000001</v>
      </c>
      <c r="L64" s="3">
        <f t="shared" si="8"/>
        <v>27.47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158.05000000000001</v>
      </c>
      <c r="L65" s="3">
        <f t="shared" si="8"/>
        <v>27.86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158.05000000000001</v>
      </c>
      <c r="L66" s="3">
        <f t="shared" si="8"/>
        <v>28.25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158.05000000000001</v>
      </c>
      <c r="L67" s="3">
        <f t="shared" si="8"/>
        <v>28.63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158.05000000000001</v>
      </c>
      <c r="L68" s="3">
        <f t="shared" si="8"/>
        <v>29.02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ROUND(36.5*4.33,2)</f>
        <v>158.05000000000001</v>
      </c>
      <c r="L69" s="3">
        <f t="shared" si="8"/>
        <v>29.41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158.05000000000001</v>
      </c>
      <c r="L70" s="3">
        <f t="shared" si="8"/>
        <v>29.8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158.05000000000001</v>
      </c>
      <c r="L71" s="3">
        <f t="shared" si="8"/>
        <v>30.19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158.05000000000001</v>
      </c>
      <c r="L72" s="3">
        <f t="shared" si="8"/>
        <v>30.57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158.05000000000001</v>
      </c>
      <c r="L73" s="3">
        <f t="shared" si="8"/>
        <v>30.96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158.05000000000001</v>
      </c>
      <c r="L74" s="3">
        <f t="shared" si="8"/>
        <v>31.35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158.05000000000001</v>
      </c>
      <c r="L75" s="3">
        <f t="shared" si="8"/>
        <v>31.74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158.05000000000001</v>
      </c>
      <c r="L76" s="3">
        <f t="shared" si="8"/>
        <v>32.130000000000003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158.05000000000001</v>
      </c>
      <c r="L77" s="3">
        <f t="shared" si="8"/>
        <v>32.51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158.05000000000001</v>
      </c>
      <c r="L78" s="3">
        <f t="shared" si="8"/>
        <v>32.9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158.05000000000001</v>
      </c>
      <c r="L79" s="3">
        <f t="shared" si="8"/>
        <v>33.29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158.05000000000001</v>
      </c>
      <c r="L80" s="3">
        <f t="shared" si="8"/>
        <v>33.68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158.05000000000001</v>
      </c>
      <c r="L81" s="3">
        <f t="shared" si="8"/>
        <v>34.07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158.05000000000001</v>
      </c>
      <c r="L82" s="3">
        <f t="shared" si="8"/>
        <v>34.49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158.05000000000001</v>
      </c>
      <c r="L83" s="3">
        <f t="shared" si="8"/>
        <v>34.9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158.05000000000001</v>
      </c>
      <c r="L84" s="3">
        <f t="shared" si="8"/>
        <v>35.31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158.05000000000001</v>
      </c>
      <c r="L85" s="3">
        <f t="shared" si="8"/>
        <v>35.729999999999997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158.05000000000001</v>
      </c>
      <c r="L86" s="3">
        <f t="shared" si="8"/>
        <v>36.14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158.05000000000001</v>
      </c>
      <c r="L87" s="3">
        <f t="shared" si="8"/>
        <v>36.56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158.05000000000001</v>
      </c>
      <c r="L88" s="3">
        <f t="shared" si="8"/>
        <v>36.97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158.05000000000001</v>
      </c>
      <c r="L89" s="3">
        <f t="shared" si="8"/>
        <v>37.380000000000003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158.05000000000001</v>
      </c>
      <c r="L90" s="3">
        <f t="shared" ref="L90:L103" si="14">+ROUND(J90/K90,2)</f>
        <v>37.799999999999997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158.05000000000001</v>
      </c>
      <c r="L91" s="3">
        <f t="shared" si="14"/>
        <v>38.21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158.05000000000001</v>
      </c>
      <c r="L92" s="3">
        <f t="shared" si="14"/>
        <v>38.630000000000003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158.05000000000001</v>
      </c>
      <c r="L93" s="3">
        <f t="shared" si="14"/>
        <v>39.04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158.05000000000001</v>
      </c>
      <c r="L94" s="3">
        <f t="shared" si="14"/>
        <v>39.450000000000003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158.05000000000001</v>
      </c>
      <c r="L95" s="3">
        <f t="shared" si="14"/>
        <v>39.869999999999997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158.05000000000001</v>
      </c>
      <c r="L96" s="3">
        <f t="shared" si="14"/>
        <v>40.28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158.05000000000001</v>
      </c>
      <c r="L97" s="3">
        <f t="shared" si="14"/>
        <v>40.700000000000003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158.05000000000001</v>
      </c>
      <c r="L98" s="3">
        <f t="shared" si="14"/>
        <v>41.11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158.05000000000001</v>
      </c>
      <c r="L99" s="3">
        <f t="shared" si="14"/>
        <v>41.52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158.05000000000001</v>
      </c>
      <c r="L100" s="3">
        <f t="shared" si="14"/>
        <v>41.94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158.05000000000001</v>
      </c>
      <c r="L101" s="3">
        <f t="shared" si="14"/>
        <v>42.35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158.05000000000001</v>
      </c>
      <c r="L102" s="3">
        <f t="shared" si="14"/>
        <v>42.76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158.05000000000001</v>
      </c>
      <c r="L103" s="3">
        <f t="shared" si="14"/>
        <v>42.92</v>
      </c>
    </row>
    <row r="104" spans="1:12" ht="15" customHeight="1" x14ac:dyDescent="0.25">
      <c r="A104" s="87" t="s">
        <v>39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</row>
    <row r="105" spans="1:12" ht="45.75" customHeight="1" x14ac:dyDescent="0.25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</row>
  </sheetData>
  <sheetProtection algorithmName="SHA-512" hashValue="Jk53S5NTnQFFCwN8FdzmTRvCQytIGeYnQBd+OMMsapx4Vaa60TZ8BJSY/vDmJMFKuZWPi5VtotnnLyOCXWaDaQ==" saltValue="quNJHHAOnCC20boYn9U+kw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1" activePane="bottomLeft" state="frozen"/>
      <selection pane="bottomLeft" activeCell="N88" sqref="N88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L105"/>
  <sheetViews>
    <sheetView zoomScale="130" zoomScaleNormal="130" workbookViewId="0">
      <pane ySplit="3" topLeftCell="A91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30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ROUND(37*4.33,2)</f>
        <v>160.21</v>
      </c>
      <c r="L4" s="3">
        <f t="shared" ref="L4:L24" si="3">+ROUND(J4/K4,2)</f>
        <v>4.03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ROUND(37*4.33,2)</f>
        <v>160.21</v>
      </c>
      <c r="L5" s="3">
        <f t="shared" si="3"/>
        <v>4.38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160.21</v>
      </c>
      <c r="L6" s="3">
        <f t="shared" si="3"/>
        <v>4.82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160.21</v>
      </c>
      <c r="L7" s="3">
        <f t="shared" si="3"/>
        <v>5.25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160.21</v>
      </c>
      <c r="L8" s="3">
        <f t="shared" si="3"/>
        <v>5.69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160.21</v>
      </c>
      <c r="L9" s="3">
        <f t="shared" si="3"/>
        <v>6.13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160.21</v>
      </c>
      <c r="L10" s="3">
        <f t="shared" si="3"/>
        <v>6.56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160.21</v>
      </c>
      <c r="L11" s="3">
        <f t="shared" si="3"/>
        <v>7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160.21</v>
      </c>
      <c r="L12" s="3">
        <f t="shared" si="3"/>
        <v>7.44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160.21</v>
      </c>
      <c r="L13" s="3">
        <f t="shared" si="3"/>
        <v>7.87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160.21</v>
      </c>
      <c r="L14" s="3">
        <f t="shared" si="3"/>
        <v>8.31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160.21</v>
      </c>
      <c r="L15" s="3">
        <f t="shared" si="3"/>
        <v>8.75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160.21</v>
      </c>
      <c r="L16" s="3">
        <f t="shared" si="3"/>
        <v>9.19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160.21</v>
      </c>
      <c r="L17" s="3">
        <f t="shared" si="3"/>
        <v>9.6199999999999992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160.21</v>
      </c>
      <c r="L18" s="3">
        <f t="shared" si="3"/>
        <v>10.06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160.21</v>
      </c>
      <c r="L19" s="3">
        <f t="shared" si="3"/>
        <v>10.5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160.21</v>
      </c>
      <c r="L20" s="3">
        <f t="shared" si="3"/>
        <v>10.93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160.21</v>
      </c>
      <c r="L21" s="3">
        <f t="shared" si="3"/>
        <v>11.31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160.21</v>
      </c>
      <c r="L22" s="3">
        <f t="shared" si="3"/>
        <v>11.68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160.21</v>
      </c>
      <c r="L23" s="3">
        <f t="shared" si="3"/>
        <v>12.04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160.21</v>
      </c>
      <c r="L24" s="3">
        <f t="shared" si="3"/>
        <v>12.42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160.21</v>
      </c>
      <c r="L25" s="3">
        <f>+ROUND(J25/K25,2)</f>
        <v>12.86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160.21</v>
      </c>
      <c r="L26" s="3">
        <f t="shared" ref="L26:L89" si="8">+ROUND(J26/K26,2)</f>
        <v>13.3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160.21</v>
      </c>
      <c r="L27" s="3">
        <f t="shared" si="8"/>
        <v>13.73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160.21</v>
      </c>
      <c r="L28" s="3">
        <f t="shared" si="8"/>
        <v>14.17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160.21</v>
      </c>
      <c r="L29" s="3">
        <f t="shared" si="8"/>
        <v>13.95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160.21</v>
      </c>
      <c r="L30" s="3">
        <f t="shared" si="8"/>
        <v>14.39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160.21</v>
      </c>
      <c r="L31" s="3">
        <f t="shared" si="8"/>
        <v>14.82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160.21</v>
      </c>
      <c r="L32" s="3">
        <f t="shared" si="8"/>
        <v>15.21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160.21</v>
      </c>
      <c r="L33" s="3">
        <f t="shared" si="8"/>
        <v>15.63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160.21</v>
      </c>
      <c r="L34" s="3">
        <f t="shared" si="8"/>
        <v>16.02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160.21</v>
      </c>
      <c r="L35" s="3">
        <f t="shared" si="8"/>
        <v>16.41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160.21</v>
      </c>
      <c r="L36" s="3">
        <f t="shared" si="8"/>
        <v>16.84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160.21</v>
      </c>
      <c r="L37" s="3">
        <f t="shared" si="8"/>
        <v>17.23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160.21</v>
      </c>
      <c r="L38" s="3">
        <f t="shared" si="8"/>
        <v>17.62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160.21</v>
      </c>
      <c r="L39" s="3">
        <f t="shared" si="8"/>
        <v>18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160.21</v>
      </c>
      <c r="L40" s="3">
        <f t="shared" si="8"/>
        <v>18.39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160.21</v>
      </c>
      <c r="L41" s="3">
        <f t="shared" si="8"/>
        <v>18.78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160.21</v>
      </c>
      <c r="L42" s="3">
        <f t="shared" si="8"/>
        <v>19.2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160.21</v>
      </c>
      <c r="L43" s="3">
        <f t="shared" si="8"/>
        <v>19.62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160.21</v>
      </c>
      <c r="L44" s="3">
        <f t="shared" si="8"/>
        <v>20.04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160.21</v>
      </c>
      <c r="L45" s="3">
        <f t="shared" si="8"/>
        <v>20.47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160.21</v>
      </c>
      <c r="L46" s="3">
        <f t="shared" si="8"/>
        <v>20.89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160.21</v>
      </c>
      <c r="L47" s="3">
        <f t="shared" si="8"/>
        <v>21.31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160.21</v>
      </c>
      <c r="L48" s="3">
        <f t="shared" si="8"/>
        <v>21.74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160.21</v>
      </c>
      <c r="L49" s="3">
        <f t="shared" si="8"/>
        <v>21.12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160.21</v>
      </c>
      <c r="L50" s="3">
        <f t="shared" si="8"/>
        <v>21.53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160.21</v>
      </c>
      <c r="L51" s="3">
        <f t="shared" si="8"/>
        <v>21.94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160.21</v>
      </c>
      <c r="L52" s="3">
        <f t="shared" si="8"/>
        <v>22.34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160.21</v>
      </c>
      <c r="L53" s="3">
        <f t="shared" si="8"/>
        <v>22.75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160.21</v>
      </c>
      <c r="L54" s="3">
        <f t="shared" si="8"/>
        <v>23.16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160.21</v>
      </c>
      <c r="L55" s="3">
        <f t="shared" si="8"/>
        <v>23.57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160.21</v>
      </c>
      <c r="L56" s="3">
        <f t="shared" si="8"/>
        <v>23.98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160.21</v>
      </c>
      <c r="L57" s="3">
        <f t="shared" si="8"/>
        <v>24.39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160.21</v>
      </c>
      <c r="L58" s="3">
        <f t="shared" si="8"/>
        <v>24.79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160.21</v>
      </c>
      <c r="L59" s="3">
        <f t="shared" si="8"/>
        <v>25.19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160.21</v>
      </c>
      <c r="L60" s="4">
        <f t="shared" si="8"/>
        <v>25.57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160.21</v>
      </c>
      <c r="L61" s="4">
        <f t="shared" si="8"/>
        <v>25.95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160.21</v>
      </c>
      <c r="L62" s="3">
        <f t="shared" si="8"/>
        <v>26.34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160.21</v>
      </c>
      <c r="L63" s="3">
        <f t="shared" si="8"/>
        <v>26.72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160.21</v>
      </c>
      <c r="L64" s="3">
        <f t="shared" si="8"/>
        <v>27.1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160.21</v>
      </c>
      <c r="L65" s="3">
        <f t="shared" si="8"/>
        <v>27.48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160.21</v>
      </c>
      <c r="L66" s="3">
        <f t="shared" si="8"/>
        <v>27.87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160.21</v>
      </c>
      <c r="L67" s="3">
        <f t="shared" si="8"/>
        <v>28.25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160.21</v>
      </c>
      <c r="L68" s="3">
        <f t="shared" si="8"/>
        <v>28.63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ROUND(37*4.33,2)</f>
        <v>160.21</v>
      </c>
      <c r="L69" s="3">
        <f t="shared" si="8"/>
        <v>29.01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160.21</v>
      </c>
      <c r="L70" s="3">
        <f t="shared" si="8"/>
        <v>29.4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160.21</v>
      </c>
      <c r="L71" s="3">
        <f t="shared" si="8"/>
        <v>29.78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160.21</v>
      </c>
      <c r="L72" s="3">
        <f t="shared" si="8"/>
        <v>30.16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160.21</v>
      </c>
      <c r="L73" s="3">
        <f t="shared" si="8"/>
        <v>30.54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160.21</v>
      </c>
      <c r="L74" s="3">
        <f t="shared" si="8"/>
        <v>30.93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160.21</v>
      </c>
      <c r="L75" s="3">
        <f t="shared" si="8"/>
        <v>31.31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160.21</v>
      </c>
      <c r="L76" s="3">
        <f t="shared" si="8"/>
        <v>31.69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160.21</v>
      </c>
      <c r="L77" s="3">
        <f t="shared" si="8"/>
        <v>32.07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160.21</v>
      </c>
      <c r="L78" s="3">
        <f t="shared" si="8"/>
        <v>32.46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160.21</v>
      </c>
      <c r="L79" s="3">
        <f t="shared" si="8"/>
        <v>32.840000000000003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160.21</v>
      </c>
      <c r="L80" s="3">
        <f t="shared" si="8"/>
        <v>33.22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160.21</v>
      </c>
      <c r="L81" s="3">
        <f t="shared" si="8"/>
        <v>33.61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160.21</v>
      </c>
      <c r="L82" s="3">
        <f t="shared" si="8"/>
        <v>34.020000000000003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160.21</v>
      </c>
      <c r="L83" s="3">
        <f t="shared" si="8"/>
        <v>34.43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160.21</v>
      </c>
      <c r="L84" s="3">
        <f t="shared" si="8"/>
        <v>34.840000000000003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160.21</v>
      </c>
      <c r="L85" s="3">
        <f t="shared" si="8"/>
        <v>35.25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160.21</v>
      </c>
      <c r="L86" s="3">
        <f t="shared" si="8"/>
        <v>35.659999999999997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160.21</v>
      </c>
      <c r="L87" s="3">
        <f t="shared" si="8"/>
        <v>36.06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160.21</v>
      </c>
      <c r="L88" s="3">
        <f t="shared" si="8"/>
        <v>36.47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160.21</v>
      </c>
      <c r="L89" s="3">
        <f t="shared" si="8"/>
        <v>36.880000000000003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160.21</v>
      </c>
      <c r="L90" s="3">
        <f t="shared" ref="L90:L103" si="14">+ROUND(J90/K90,2)</f>
        <v>37.29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160.21</v>
      </c>
      <c r="L91" s="3">
        <f t="shared" si="14"/>
        <v>37.700000000000003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160.21</v>
      </c>
      <c r="L92" s="3">
        <f t="shared" si="14"/>
        <v>38.11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160.21</v>
      </c>
      <c r="L93" s="3">
        <f t="shared" si="14"/>
        <v>38.51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160.21</v>
      </c>
      <c r="L94" s="3">
        <f t="shared" si="14"/>
        <v>38.92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160.21</v>
      </c>
      <c r="L95" s="3">
        <f t="shared" si="14"/>
        <v>39.33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160.21</v>
      </c>
      <c r="L96" s="3">
        <f t="shared" si="14"/>
        <v>39.74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160.21</v>
      </c>
      <c r="L97" s="3">
        <f t="shared" si="14"/>
        <v>40.15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160.21</v>
      </c>
      <c r="L98" s="3">
        <f t="shared" si="14"/>
        <v>40.549999999999997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160.21</v>
      </c>
      <c r="L99" s="3">
        <f t="shared" si="14"/>
        <v>40.96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160.21</v>
      </c>
      <c r="L100" s="3">
        <f t="shared" si="14"/>
        <v>41.37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160.21</v>
      </c>
      <c r="L101" s="3">
        <f t="shared" si="14"/>
        <v>41.78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160.21</v>
      </c>
      <c r="L102" s="3">
        <f t="shared" si="14"/>
        <v>42.19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160.21</v>
      </c>
      <c r="L103" s="3">
        <f t="shared" si="14"/>
        <v>42.34</v>
      </c>
    </row>
    <row r="104" spans="1:12" ht="15" customHeight="1" x14ac:dyDescent="0.25">
      <c r="A104" s="87" t="s">
        <v>39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</row>
    <row r="105" spans="1:12" ht="44.25" customHeight="1" x14ac:dyDescent="0.25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</row>
  </sheetData>
  <sheetProtection algorithmName="SHA-512" hashValue="FkZCp1AgEN/AGUTPiofXf4I5QMpWFtSgaXy0Ucw3Yi3JDQkdJiCJjhC+apvY0DlzJEOBw9wUtbzPyMZDUi4Q8w==" saltValue="189S4gl0V0RnIcJr/ZWCew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2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L105"/>
  <sheetViews>
    <sheetView zoomScale="130" zoomScaleNormal="130" workbookViewId="0">
      <pane ySplit="3" topLeftCell="A84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31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ROUND(37.5*4.33,2)</f>
        <v>162.38</v>
      </c>
      <c r="L4" s="3">
        <f t="shared" ref="L4:L24" si="3">+ROUND(J4/K4,2)</f>
        <v>3.98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ROUND(37.5*4.33,2)</f>
        <v>162.38</v>
      </c>
      <c r="L5" s="3">
        <f t="shared" si="3"/>
        <v>4.32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162.38</v>
      </c>
      <c r="L6" s="3">
        <f t="shared" si="3"/>
        <v>4.75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162.38</v>
      </c>
      <c r="L7" s="3">
        <f t="shared" si="3"/>
        <v>5.18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162.38</v>
      </c>
      <c r="L8" s="3">
        <f t="shared" si="3"/>
        <v>5.61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162.38</v>
      </c>
      <c r="L9" s="3">
        <f t="shared" si="3"/>
        <v>6.04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162.38</v>
      </c>
      <c r="L10" s="3">
        <f t="shared" si="3"/>
        <v>6.48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162.38</v>
      </c>
      <c r="L11" s="3">
        <f t="shared" si="3"/>
        <v>6.91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162.38</v>
      </c>
      <c r="L12" s="3">
        <f t="shared" si="3"/>
        <v>7.34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162.38</v>
      </c>
      <c r="L13" s="3">
        <f t="shared" si="3"/>
        <v>7.77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162.38</v>
      </c>
      <c r="L14" s="3">
        <f t="shared" si="3"/>
        <v>8.1999999999999993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162.38</v>
      </c>
      <c r="L15" s="3">
        <f t="shared" si="3"/>
        <v>8.6300000000000008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162.38</v>
      </c>
      <c r="L16" s="3">
        <f t="shared" si="3"/>
        <v>9.06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162.38</v>
      </c>
      <c r="L17" s="3">
        <f t="shared" si="3"/>
        <v>9.49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162.38</v>
      </c>
      <c r="L18" s="3">
        <f t="shared" si="3"/>
        <v>9.93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162.38</v>
      </c>
      <c r="L19" s="3">
        <f t="shared" si="3"/>
        <v>10.36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162.38</v>
      </c>
      <c r="L20" s="3">
        <f t="shared" si="3"/>
        <v>10.79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162.38</v>
      </c>
      <c r="L21" s="3">
        <f t="shared" si="3"/>
        <v>11.16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162.38</v>
      </c>
      <c r="L22" s="3">
        <f t="shared" si="3"/>
        <v>11.52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162.38</v>
      </c>
      <c r="L23" s="3">
        <f t="shared" si="3"/>
        <v>11.88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162.38</v>
      </c>
      <c r="L24" s="3">
        <f t="shared" si="3"/>
        <v>12.26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162.38</v>
      </c>
      <c r="L25" s="3">
        <f>+ROUND(J25/K25,2)</f>
        <v>12.69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162.38</v>
      </c>
      <c r="L26" s="3">
        <f t="shared" ref="L26:L89" si="8">+ROUND(J26/K26,2)</f>
        <v>13.12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162.38</v>
      </c>
      <c r="L27" s="3">
        <f t="shared" si="8"/>
        <v>13.55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162.38</v>
      </c>
      <c r="L28" s="3">
        <f t="shared" si="8"/>
        <v>13.98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162.38</v>
      </c>
      <c r="L29" s="3">
        <f t="shared" si="8"/>
        <v>13.77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162.38</v>
      </c>
      <c r="L30" s="3">
        <f t="shared" si="8"/>
        <v>14.2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162.38</v>
      </c>
      <c r="L31" s="3">
        <f t="shared" si="8"/>
        <v>14.62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162.38</v>
      </c>
      <c r="L32" s="3">
        <f t="shared" si="8"/>
        <v>15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162.38</v>
      </c>
      <c r="L33" s="3">
        <f t="shared" si="8"/>
        <v>15.42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162.38</v>
      </c>
      <c r="L34" s="3">
        <f t="shared" si="8"/>
        <v>15.81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162.38</v>
      </c>
      <c r="L35" s="3">
        <f t="shared" si="8"/>
        <v>16.190000000000001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162.38</v>
      </c>
      <c r="L36" s="3">
        <f t="shared" si="8"/>
        <v>16.61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162.38</v>
      </c>
      <c r="L37" s="3">
        <f t="shared" si="8"/>
        <v>17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162.38</v>
      </c>
      <c r="L38" s="3">
        <f t="shared" si="8"/>
        <v>17.38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162.38</v>
      </c>
      <c r="L39" s="3">
        <f t="shared" si="8"/>
        <v>17.760000000000002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162.38</v>
      </c>
      <c r="L40" s="3">
        <f t="shared" si="8"/>
        <v>18.149999999999999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162.38</v>
      </c>
      <c r="L41" s="3">
        <f t="shared" si="8"/>
        <v>18.53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162.38</v>
      </c>
      <c r="L42" s="3">
        <f t="shared" si="8"/>
        <v>18.940000000000001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162.38</v>
      </c>
      <c r="L43" s="3">
        <f t="shared" si="8"/>
        <v>19.36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162.38</v>
      </c>
      <c r="L44" s="3">
        <f t="shared" si="8"/>
        <v>19.77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162.38</v>
      </c>
      <c r="L45" s="3">
        <f t="shared" si="8"/>
        <v>20.190000000000001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162.38</v>
      </c>
      <c r="L46" s="3">
        <f t="shared" si="8"/>
        <v>20.61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162.38</v>
      </c>
      <c r="L47" s="3">
        <f t="shared" si="8"/>
        <v>21.03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162.38</v>
      </c>
      <c r="L48" s="3">
        <f t="shared" si="8"/>
        <v>21.44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162.38</v>
      </c>
      <c r="L49" s="3">
        <f t="shared" si="8"/>
        <v>20.84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162.38</v>
      </c>
      <c r="L50" s="3">
        <f t="shared" si="8"/>
        <v>21.24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162.38</v>
      </c>
      <c r="L51" s="3">
        <f t="shared" si="8"/>
        <v>21.64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162.38</v>
      </c>
      <c r="L52" s="3">
        <f t="shared" si="8"/>
        <v>22.05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162.38</v>
      </c>
      <c r="L53" s="3">
        <f t="shared" si="8"/>
        <v>22.45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162.38</v>
      </c>
      <c r="L54" s="3">
        <f t="shared" si="8"/>
        <v>22.85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162.38</v>
      </c>
      <c r="L55" s="3">
        <f t="shared" si="8"/>
        <v>23.25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162.38</v>
      </c>
      <c r="L56" s="3">
        <f t="shared" si="8"/>
        <v>23.66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162.38</v>
      </c>
      <c r="L57" s="3">
        <f t="shared" si="8"/>
        <v>24.06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162.38</v>
      </c>
      <c r="L58" s="3">
        <f t="shared" si="8"/>
        <v>24.46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162.38</v>
      </c>
      <c r="L59" s="3">
        <f t="shared" si="8"/>
        <v>24.85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162.38</v>
      </c>
      <c r="L60" s="4">
        <f t="shared" si="8"/>
        <v>25.23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162.38</v>
      </c>
      <c r="L61" s="4">
        <f t="shared" si="8"/>
        <v>25.61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162.38</v>
      </c>
      <c r="L62" s="3">
        <f t="shared" si="8"/>
        <v>25.98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162.38</v>
      </c>
      <c r="L63" s="3">
        <f t="shared" si="8"/>
        <v>26.36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162.38</v>
      </c>
      <c r="L64" s="3">
        <f t="shared" si="8"/>
        <v>26.74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162.38</v>
      </c>
      <c r="L65" s="3">
        <f t="shared" si="8"/>
        <v>27.12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162.38</v>
      </c>
      <c r="L66" s="3">
        <f t="shared" si="8"/>
        <v>27.49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162.38</v>
      </c>
      <c r="L67" s="3">
        <f t="shared" si="8"/>
        <v>27.87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162.38</v>
      </c>
      <c r="L68" s="3">
        <f t="shared" si="8"/>
        <v>28.25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ROUND(37.5*4.33,2)</f>
        <v>162.38</v>
      </c>
      <c r="L69" s="3">
        <f t="shared" si="8"/>
        <v>28.63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162.38</v>
      </c>
      <c r="L70" s="3">
        <f t="shared" si="8"/>
        <v>29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162.38</v>
      </c>
      <c r="L71" s="3">
        <f t="shared" si="8"/>
        <v>29.38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162.38</v>
      </c>
      <c r="L72" s="3">
        <f t="shared" si="8"/>
        <v>29.76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162.38</v>
      </c>
      <c r="L73" s="3">
        <f t="shared" si="8"/>
        <v>30.14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162.38</v>
      </c>
      <c r="L74" s="3">
        <f t="shared" si="8"/>
        <v>30.51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162.38</v>
      </c>
      <c r="L75" s="3">
        <f t="shared" si="8"/>
        <v>30.89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162.38</v>
      </c>
      <c r="L76" s="3">
        <f t="shared" si="8"/>
        <v>31.27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162.38</v>
      </c>
      <c r="L77" s="3">
        <f t="shared" si="8"/>
        <v>31.65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162.38</v>
      </c>
      <c r="L78" s="3">
        <f t="shared" si="8"/>
        <v>32.020000000000003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162.38</v>
      </c>
      <c r="L79" s="3">
        <f t="shared" si="8"/>
        <v>32.4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162.38</v>
      </c>
      <c r="L80" s="3">
        <f t="shared" si="8"/>
        <v>32.78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162.38</v>
      </c>
      <c r="L81" s="3">
        <f t="shared" si="8"/>
        <v>33.159999999999997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162.38</v>
      </c>
      <c r="L82" s="3">
        <f t="shared" si="8"/>
        <v>33.57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162.38</v>
      </c>
      <c r="L83" s="3">
        <f t="shared" si="8"/>
        <v>33.97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162.38</v>
      </c>
      <c r="L84" s="3">
        <f t="shared" si="8"/>
        <v>34.369999999999997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162.38</v>
      </c>
      <c r="L85" s="3">
        <f t="shared" si="8"/>
        <v>34.78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162.38</v>
      </c>
      <c r="L86" s="3">
        <f t="shared" si="8"/>
        <v>35.18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162.38</v>
      </c>
      <c r="L87" s="3">
        <f t="shared" si="8"/>
        <v>35.58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162.38</v>
      </c>
      <c r="L88" s="3">
        <f t="shared" si="8"/>
        <v>35.979999999999997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162.38</v>
      </c>
      <c r="L89" s="3">
        <f t="shared" si="8"/>
        <v>36.39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162.38</v>
      </c>
      <c r="L90" s="3">
        <f t="shared" ref="L90:L103" si="14">+ROUND(J90/K90,2)</f>
        <v>36.79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162.38</v>
      </c>
      <c r="L91" s="3">
        <f t="shared" si="14"/>
        <v>37.19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162.38</v>
      </c>
      <c r="L92" s="3">
        <f t="shared" si="14"/>
        <v>37.6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162.38</v>
      </c>
      <c r="L93" s="3">
        <f t="shared" si="14"/>
        <v>38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162.38</v>
      </c>
      <c r="L94" s="3">
        <f t="shared" si="14"/>
        <v>38.4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162.38</v>
      </c>
      <c r="L95" s="3">
        <f t="shared" si="14"/>
        <v>38.799999999999997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162.38</v>
      </c>
      <c r="L96" s="3">
        <f t="shared" si="14"/>
        <v>39.21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162.38</v>
      </c>
      <c r="L97" s="3">
        <f t="shared" si="14"/>
        <v>39.61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162.38</v>
      </c>
      <c r="L98" s="3">
        <f t="shared" si="14"/>
        <v>40.01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162.38</v>
      </c>
      <c r="L99" s="3">
        <f t="shared" si="14"/>
        <v>40.42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162.38</v>
      </c>
      <c r="L100" s="3">
        <f t="shared" si="14"/>
        <v>40.82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162.38</v>
      </c>
      <c r="L101" s="3">
        <f t="shared" si="14"/>
        <v>41.22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162.38</v>
      </c>
      <c r="L102" s="3">
        <f t="shared" si="14"/>
        <v>41.62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162.38</v>
      </c>
      <c r="L103" s="3">
        <f t="shared" si="14"/>
        <v>41.78</v>
      </c>
    </row>
    <row r="104" spans="1:12" ht="15" customHeight="1" x14ac:dyDescent="0.25">
      <c r="A104" s="87" t="s">
        <v>39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</row>
    <row r="105" spans="1:12" ht="42.75" customHeight="1" x14ac:dyDescent="0.25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</row>
  </sheetData>
  <sheetProtection algorithmName="SHA-512" hashValue="trEP3j4djgUEsyuuYwbFSls/UGNVny6nRX3DZ+SQv3tJ0gf2s7rrUsedw4TKp7OUkl+Lo4V6wXjtB/u01Nz0lA==" saltValue="Ch7kXg8UhYBXsMcrU8unpA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4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L105"/>
  <sheetViews>
    <sheetView zoomScale="130" zoomScaleNormal="130" workbookViewId="0">
      <pane ySplit="3" topLeftCell="A94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32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ROUND(38*4.33,2)</f>
        <v>164.54</v>
      </c>
      <c r="L4" s="3">
        <f t="shared" ref="L4:L24" si="3">+ROUND(J4/K4,2)</f>
        <v>3.92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ROUND(38*4.33,2)</f>
        <v>164.54</v>
      </c>
      <c r="L5" s="3">
        <f t="shared" si="3"/>
        <v>4.26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164.54</v>
      </c>
      <c r="L6" s="3">
        <f t="shared" si="3"/>
        <v>4.6900000000000004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164.54</v>
      </c>
      <c r="L7" s="3">
        <f t="shared" si="3"/>
        <v>5.1100000000000003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164.54</v>
      </c>
      <c r="L8" s="3">
        <f t="shared" si="3"/>
        <v>5.54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164.54</v>
      </c>
      <c r="L9" s="3">
        <f t="shared" si="3"/>
        <v>5.97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164.54</v>
      </c>
      <c r="L10" s="3">
        <f t="shared" si="3"/>
        <v>6.39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164.54</v>
      </c>
      <c r="L11" s="3">
        <f t="shared" si="3"/>
        <v>6.82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164.54</v>
      </c>
      <c r="L12" s="3">
        <f t="shared" si="3"/>
        <v>7.24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164.54</v>
      </c>
      <c r="L13" s="3">
        <f t="shared" si="3"/>
        <v>7.67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164.54</v>
      </c>
      <c r="L14" s="3">
        <f t="shared" si="3"/>
        <v>8.09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164.54</v>
      </c>
      <c r="L15" s="3">
        <f t="shared" si="3"/>
        <v>8.52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164.54</v>
      </c>
      <c r="L16" s="3">
        <f t="shared" si="3"/>
        <v>8.94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164.54</v>
      </c>
      <c r="L17" s="3">
        <f t="shared" si="3"/>
        <v>9.3699999999999992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164.54</v>
      </c>
      <c r="L18" s="3">
        <f t="shared" si="3"/>
        <v>9.8000000000000007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164.54</v>
      </c>
      <c r="L19" s="3">
        <f t="shared" si="3"/>
        <v>10.220000000000001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164.54</v>
      </c>
      <c r="L20" s="3">
        <f t="shared" si="3"/>
        <v>10.65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164.54</v>
      </c>
      <c r="L21" s="3">
        <f t="shared" si="3"/>
        <v>11.01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164.54</v>
      </c>
      <c r="L22" s="3">
        <f t="shared" si="3"/>
        <v>11.37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164.54</v>
      </c>
      <c r="L23" s="3">
        <f t="shared" si="3"/>
        <v>11.73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164.54</v>
      </c>
      <c r="L24" s="3">
        <f t="shared" si="3"/>
        <v>12.1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164.54</v>
      </c>
      <c r="L25" s="3">
        <f>+ROUND(J25/K25,2)</f>
        <v>12.52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164.54</v>
      </c>
      <c r="L26" s="3">
        <f t="shared" ref="L26:L89" si="8">+ROUND(J26/K26,2)</f>
        <v>12.95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164.54</v>
      </c>
      <c r="L27" s="3">
        <f t="shared" si="8"/>
        <v>13.37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164.54</v>
      </c>
      <c r="L28" s="3">
        <f t="shared" si="8"/>
        <v>13.8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164.54</v>
      </c>
      <c r="L29" s="3">
        <f t="shared" si="8"/>
        <v>13.59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164.54</v>
      </c>
      <c r="L30" s="3">
        <f t="shared" si="8"/>
        <v>14.02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164.54</v>
      </c>
      <c r="L31" s="3">
        <f t="shared" si="8"/>
        <v>14.43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164.54</v>
      </c>
      <c r="L32" s="3">
        <f t="shared" si="8"/>
        <v>14.81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164.54</v>
      </c>
      <c r="L33" s="3">
        <f t="shared" si="8"/>
        <v>15.22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164.54</v>
      </c>
      <c r="L34" s="3">
        <f t="shared" si="8"/>
        <v>15.6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164.54</v>
      </c>
      <c r="L35" s="3">
        <f t="shared" si="8"/>
        <v>15.98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164.54</v>
      </c>
      <c r="L36" s="3">
        <f t="shared" si="8"/>
        <v>16.39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164.54</v>
      </c>
      <c r="L37" s="3">
        <f t="shared" si="8"/>
        <v>16.77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164.54</v>
      </c>
      <c r="L38" s="3">
        <f t="shared" si="8"/>
        <v>17.149999999999999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164.54</v>
      </c>
      <c r="L39" s="3">
        <f t="shared" si="8"/>
        <v>17.53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164.54</v>
      </c>
      <c r="L40" s="3">
        <f t="shared" si="8"/>
        <v>17.91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164.54</v>
      </c>
      <c r="L41" s="3">
        <f t="shared" si="8"/>
        <v>18.29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164.54</v>
      </c>
      <c r="L42" s="3">
        <f t="shared" si="8"/>
        <v>18.690000000000001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164.54</v>
      </c>
      <c r="L43" s="3">
        <f t="shared" si="8"/>
        <v>19.100000000000001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164.54</v>
      </c>
      <c r="L44" s="3">
        <f t="shared" si="8"/>
        <v>19.510000000000002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164.54</v>
      </c>
      <c r="L45" s="3">
        <f t="shared" si="8"/>
        <v>19.93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164.54</v>
      </c>
      <c r="L46" s="3">
        <f t="shared" si="8"/>
        <v>20.34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164.54</v>
      </c>
      <c r="L47" s="3">
        <f t="shared" si="8"/>
        <v>20.75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164.54</v>
      </c>
      <c r="L48" s="3">
        <f t="shared" si="8"/>
        <v>21.16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164.54</v>
      </c>
      <c r="L49" s="3">
        <f t="shared" si="8"/>
        <v>20.56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164.54</v>
      </c>
      <c r="L50" s="3">
        <f t="shared" si="8"/>
        <v>20.96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164.54</v>
      </c>
      <c r="L51" s="3">
        <f t="shared" si="8"/>
        <v>21.36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164.54</v>
      </c>
      <c r="L52" s="3">
        <f t="shared" si="8"/>
        <v>21.76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164.54</v>
      </c>
      <c r="L53" s="3">
        <f t="shared" si="8"/>
        <v>22.15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164.54</v>
      </c>
      <c r="L54" s="3">
        <f t="shared" si="8"/>
        <v>22.55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164.54</v>
      </c>
      <c r="L55" s="3">
        <f t="shared" si="8"/>
        <v>22.95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164.54</v>
      </c>
      <c r="L56" s="3">
        <f t="shared" si="8"/>
        <v>23.35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164.54</v>
      </c>
      <c r="L57" s="3">
        <f t="shared" si="8"/>
        <v>23.74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164.54</v>
      </c>
      <c r="L58" s="3">
        <f t="shared" si="8"/>
        <v>24.14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164.54</v>
      </c>
      <c r="L59" s="3">
        <f t="shared" si="8"/>
        <v>24.53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164.54</v>
      </c>
      <c r="L60" s="4">
        <f t="shared" si="8"/>
        <v>24.9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164.54</v>
      </c>
      <c r="L61" s="4">
        <f t="shared" si="8"/>
        <v>25.27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164.54</v>
      </c>
      <c r="L62" s="3">
        <f t="shared" si="8"/>
        <v>25.64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164.54</v>
      </c>
      <c r="L63" s="3">
        <f t="shared" si="8"/>
        <v>26.02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164.54</v>
      </c>
      <c r="L64" s="3">
        <f t="shared" si="8"/>
        <v>26.39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164.54</v>
      </c>
      <c r="L65" s="3">
        <f t="shared" si="8"/>
        <v>26.76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164.54</v>
      </c>
      <c r="L66" s="3">
        <f t="shared" si="8"/>
        <v>27.13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164.54</v>
      </c>
      <c r="L67" s="3">
        <f t="shared" si="8"/>
        <v>27.51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164.54</v>
      </c>
      <c r="L68" s="3">
        <f t="shared" si="8"/>
        <v>27.88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ROUND(38*4.33,2)</f>
        <v>164.54</v>
      </c>
      <c r="L69" s="3">
        <f t="shared" si="8"/>
        <v>28.25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164.54</v>
      </c>
      <c r="L70" s="3">
        <f t="shared" si="8"/>
        <v>28.62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164.54</v>
      </c>
      <c r="L71" s="3">
        <f t="shared" si="8"/>
        <v>29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164.54</v>
      </c>
      <c r="L72" s="3">
        <f t="shared" si="8"/>
        <v>29.37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164.54</v>
      </c>
      <c r="L73" s="3">
        <f t="shared" si="8"/>
        <v>29.74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164.54</v>
      </c>
      <c r="L74" s="3">
        <f t="shared" si="8"/>
        <v>30.11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164.54</v>
      </c>
      <c r="L75" s="3">
        <f t="shared" si="8"/>
        <v>30.49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164.54</v>
      </c>
      <c r="L76" s="3">
        <f t="shared" si="8"/>
        <v>30.86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164.54</v>
      </c>
      <c r="L77" s="3">
        <f t="shared" si="8"/>
        <v>31.23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164.54</v>
      </c>
      <c r="L78" s="3">
        <f t="shared" si="8"/>
        <v>31.6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164.54</v>
      </c>
      <c r="L79" s="3">
        <f t="shared" si="8"/>
        <v>31.98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164.54</v>
      </c>
      <c r="L80" s="3">
        <f t="shared" si="8"/>
        <v>32.35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164.54</v>
      </c>
      <c r="L81" s="3">
        <f t="shared" si="8"/>
        <v>32.729999999999997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164.54</v>
      </c>
      <c r="L82" s="3">
        <f t="shared" si="8"/>
        <v>33.130000000000003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164.54</v>
      </c>
      <c r="L83" s="3">
        <f t="shared" si="8"/>
        <v>33.520000000000003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164.54</v>
      </c>
      <c r="L84" s="3">
        <f t="shared" si="8"/>
        <v>33.92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164.54</v>
      </c>
      <c r="L85" s="3">
        <f t="shared" si="8"/>
        <v>34.32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164.54</v>
      </c>
      <c r="L86" s="3">
        <f t="shared" si="8"/>
        <v>34.72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164.54</v>
      </c>
      <c r="L87" s="3">
        <f t="shared" si="8"/>
        <v>35.11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164.54</v>
      </c>
      <c r="L88" s="3">
        <f t="shared" si="8"/>
        <v>35.51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164.54</v>
      </c>
      <c r="L89" s="3">
        <f t="shared" si="8"/>
        <v>35.909999999999997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164.54</v>
      </c>
      <c r="L90" s="3">
        <f t="shared" ref="L90:L103" si="14">+ROUND(J90/K90,2)</f>
        <v>36.31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164.54</v>
      </c>
      <c r="L91" s="3">
        <f t="shared" si="14"/>
        <v>36.700000000000003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164.54</v>
      </c>
      <c r="L92" s="3">
        <f t="shared" si="14"/>
        <v>37.1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164.54</v>
      </c>
      <c r="L93" s="3">
        <f t="shared" si="14"/>
        <v>37.5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164.54</v>
      </c>
      <c r="L94" s="3">
        <f t="shared" si="14"/>
        <v>37.9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164.54</v>
      </c>
      <c r="L95" s="3">
        <f t="shared" si="14"/>
        <v>38.29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164.54</v>
      </c>
      <c r="L96" s="3">
        <f t="shared" si="14"/>
        <v>38.69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164.54</v>
      </c>
      <c r="L97" s="3">
        <f t="shared" si="14"/>
        <v>39.090000000000003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164.54</v>
      </c>
      <c r="L98" s="3">
        <f t="shared" si="14"/>
        <v>39.49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164.54</v>
      </c>
      <c r="L99" s="3">
        <f t="shared" si="14"/>
        <v>39.89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164.54</v>
      </c>
      <c r="L100" s="3">
        <f t="shared" si="14"/>
        <v>40.28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164.54</v>
      </c>
      <c r="L101" s="3">
        <f t="shared" si="14"/>
        <v>40.68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164.54</v>
      </c>
      <c r="L102" s="3">
        <f t="shared" si="14"/>
        <v>41.08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164.54</v>
      </c>
      <c r="L103" s="3">
        <f t="shared" si="14"/>
        <v>41.23</v>
      </c>
    </row>
    <row r="104" spans="1:12" ht="15" customHeight="1" x14ac:dyDescent="0.25">
      <c r="A104" s="87" t="s">
        <v>39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</row>
    <row r="105" spans="1:12" ht="43.5" customHeight="1" x14ac:dyDescent="0.25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</row>
  </sheetData>
  <sheetProtection algorithmName="SHA-512" hashValue="1MwxsrQ3UhW/RoTAb6CJOYG4eFTf1FIrw/J5M1SR2fYOOaGKtv7XsvLlUDloY7NTGUH6aiH20u+GpnhyXqsYxw==" saltValue="VtCXi/K9gsU4iDs6UBgCPA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4" activePane="bottomLeft" state="frozen"/>
      <selection pane="bottomLeft" activeCell="A104" sqref="A104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rgb="FFC00000"/>
    <pageSetUpPr fitToPage="1"/>
  </sheetPr>
  <dimension ref="A1:L105"/>
  <sheetViews>
    <sheetView zoomScale="130" zoomScaleNormal="130" workbookViewId="0">
      <pane ySplit="3" topLeftCell="A31" activePane="bottomLeft" state="frozen"/>
      <selection activeCell="O18" sqref="O18"/>
      <selection pane="bottomLeft" activeCell="G46" sqref="G46"/>
    </sheetView>
  </sheetViews>
  <sheetFormatPr baseColWidth="10" defaultRowHeight="15" x14ac:dyDescent="0.25"/>
  <cols>
    <col min="1" max="1" width="14.140625" style="5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0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 t="shared" ref="K4:K68" si="3">ROUND(38.5*4.33,2)</f>
        <v>166.71</v>
      </c>
      <c r="L4" s="3">
        <f t="shared" ref="L4:L24" si="4">+ROUND(J4/K4,2)</f>
        <v>3.87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si="3"/>
        <v>166.71</v>
      </c>
      <c r="L5" s="3">
        <f t="shared" si="4"/>
        <v>4.21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3"/>
        <v>166.71</v>
      </c>
      <c r="L6" s="3">
        <f t="shared" si="4"/>
        <v>4.63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3"/>
        <v>166.71</v>
      </c>
      <c r="L7" s="3">
        <f t="shared" si="4"/>
        <v>5.05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3"/>
        <v>166.71</v>
      </c>
      <c r="L8" s="3">
        <f t="shared" si="4"/>
        <v>5.47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3"/>
        <v>166.71</v>
      </c>
      <c r="L9" s="3">
        <f t="shared" si="4"/>
        <v>5.89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3"/>
        <v>166.71</v>
      </c>
      <c r="L10" s="3">
        <f t="shared" si="4"/>
        <v>6.31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3"/>
        <v>166.71</v>
      </c>
      <c r="L11" s="3">
        <f t="shared" si="4"/>
        <v>6.73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3"/>
        <v>166.71</v>
      </c>
      <c r="L12" s="3">
        <f t="shared" si="4"/>
        <v>7.15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3"/>
        <v>166.71</v>
      </c>
      <c r="L13" s="3">
        <f t="shared" si="4"/>
        <v>7.57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3"/>
        <v>166.71</v>
      </c>
      <c r="L14" s="3">
        <f t="shared" si="4"/>
        <v>7.99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3"/>
        <v>166.71</v>
      </c>
      <c r="L15" s="3">
        <f t="shared" si="4"/>
        <v>8.41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3"/>
        <v>166.71</v>
      </c>
      <c r="L16" s="3">
        <f t="shared" si="4"/>
        <v>8.83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3"/>
        <v>166.71</v>
      </c>
      <c r="L17" s="3">
        <f t="shared" si="4"/>
        <v>9.25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3"/>
        <v>166.71</v>
      </c>
      <c r="L18" s="3">
        <f t="shared" si="4"/>
        <v>9.67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3"/>
        <v>166.71</v>
      </c>
      <c r="L19" s="3">
        <f t="shared" si="4"/>
        <v>10.09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3"/>
        <v>166.71</v>
      </c>
      <c r="L20" s="3">
        <f t="shared" si="4"/>
        <v>10.51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3"/>
        <v>166.71</v>
      </c>
      <c r="L21" s="3">
        <f t="shared" si="4"/>
        <v>10.87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3"/>
        <v>166.71</v>
      </c>
      <c r="L22" s="3">
        <f t="shared" si="4"/>
        <v>11.22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3"/>
        <v>166.71</v>
      </c>
      <c r="L23" s="3">
        <f t="shared" si="4"/>
        <v>11.57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3"/>
        <v>166.71</v>
      </c>
      <c r="L24" s="3">
        <f t="shared" si="4"/>
        <v>11.94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3"/>
        <v>166.71</v>
      </c>
      <c r="L25" s="3">
        <f>+ROUND(J25/K25,2)</f>
        <v>12.36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3"/>
        <v>166.71</v>
      </c>
      <c r="L26" s="3">
        <f t="shared" ref="L26:L89" si="8">+ROUND(J26/K26,2)</f>
        <v>12.78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3"/>
        <v>166.71</v>
      </c>
      <c r="L27" s="3">
        <f t="shared" si="8"/>
        <v>13.2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3"/>
        <v>166.71</v>
      </c>
      <c r="L28" s="3">
        <f t="shared" si="8"/>
        <v>13.62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3"/>
        <v>166.71</v>
      </c>
      <c r="L29" s="3">
        <f t="shared" si="8"/>
        <v>13.41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3"/>
        <v>166.71</v>
      </c>
      <c r="L30" s="3">
        <f t="shared" si="8"/>
        <v>13.83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3"/>
        <v>166.71</v>
      </c>
      <c r="L31" s="3">
        <f t="shared" si="8"/>
        <v>14.24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3"/>
        <v>166.71</v>
      </c>
      <c r="L32" s="3">
        <f t="shared" si="8"/>
        <v>14.61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3"/>
        <v>166.71</v>
      </c>
      <c r="L33" s="3">
        <f t="shared" si="8"/>
        <v>15.02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3"/>
        <v>166.71</v>
      </c>
      <c r="L34" s="3">
        <f t="shared" si="8"/>
        <v>15.4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3"/>
        <v>166.71</v>
      </c>
      <c r="L35" s="3">
        <f t="shared" si="8"/>
        <v>15.77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3"/>
        <v>166.71</v>
      </c>
      <c r="L36" s="3">
        <f t="shared" si="8"/>
        <v>16.18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3"/>
        <v>166.71</v>
      </c>
      <c r="L37" s="3">
        <f t="shared" si="8"/>
        <v>16.55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3"/>
        <v>166.71</v>
      </c>
      <c r="L38" s="3">
        <f t="shared" si="8"/>
        <v>16.93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3"/>
        <v>166.71</v>
      </c>
      <c r="L39" s="3">
        <f t="shared" si="8"/>
        <v>17.3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3"/>
        <v>166.71</v>
      </c>
      <c r="L40" s="3">
        <f t="shared" si="8"/>
        <v>17.68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3"/>
        <v>166.71</v>
      </c>
      <c r="L41" s="3">
        <f t="shared" si="8"/>
        <v>18.05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3"/>
        <v>166.71</v>
      </c>
      <c r="L42" s="3">
        <f t="shared" si="8"/>
        <v>18.45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3"/>
        <v>166.71</v>
      </c>
      <c r="L43" s="3">
        <f t="shared" si="8"/>
        <v>18.850000000000001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3"/>
        <v>166.71</v>
      </c>
      <c r="L44" s="3">
        <f t="shared" si="8"/>
        <v>19.260000000000002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3"/>
        <v>166.71</v>
      </c>
      <c r="L45" s="3">
        <f t="shared" si="8"/>
        <v>19.670000000000002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3"/>
        <v>166.71</v>
      </c>
      <c r="L46" s="3">
        <f t="shared" si="8"/>
        <v>20.07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3"/>
        <v>166.71</v>
      </c>
      <c r="L47" s="3">
        <f t="shared" si="8"/>
        <v>20.48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3"/>
        <v>166.71</v>
      </c>
      <c r="L48" s="3">
        <f t="shared" si="8"/>
        <v>20.89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3"/>
        <v>166.71</v>
      </c>
      <c r="L49" s="3">
        <f t="shared" si="8"/>
        <v>20.3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3"/>
        <v>166.71</v>
      </c>
      <c r="L50" s="3">
        <f t="shared" si="8"/>
        <v>20.69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3"/>
        <v>166.71</v>
      </c>
      <c r="L51" s="3">
        <f t="shared" si="8"/>
        <v>21.08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3"/>
        <v>166.71</v>
      </c>
      <c r="L52" s="3">
        <f t="shared" si="8"/>
        <v>21.47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3"/>
        <v>166.71</v>
      </c>
      <c r="L53" s="3">
        <f t="shared" si="8"/>
        <v>21.86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3"/>
        <v>166.71</v>
      </c>
      <c r="L54" s="3">
        <f t="shared" si="8"/>
        <v>22.26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3"/>
        <v>166.71</v>
      </c>
      <c r="L55" s="3">
        <f t="shared" si="8"/>
        <v>22.65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3"/>
        <v>166.71</v>
      </c>
      <c r="L56" s="3">
        <f t="shared" si="8"/>
        <v>23.04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3"/>
        <v>166.71</v>
      </c>
      <c r="L57" s="3">
        <f t="shared" si="8"/>
        <v>23.43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3"/>
        <v>166.71</v>
      </c>
      <c r="L58" s="3">
        <f t="shared" si="8"/>
        <v>23.83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3"/>
        <v>166.71</v>
      </c>
      <c r="L59" s="3">
        <f t="shared" si="8"/>
        <v>24.21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3"/>
        <v>166.71</v>
      </c>
      <c r="L60" s="4">
        <f t="shared" si="8"/>
        <v>24.57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3"/>
        <v>166.71</v>
      </c>
      <c r="L61" s="4">
        <f t="shared" si="8"/>
        <v>24.94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3"/>
        <v>166.71</v>
      </c>
      <c r="L62" s="3">
        <f t="shared" si="8"/>
        <v>25.31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3"/>
        <v>166.71</v>
      </c>
      <c r="L63" s="3">
        <f t="shared" si="8"/>
        <v>25.68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3"/>
        <v>166.71</v>
      </c>
      <c r="L64" s="3">
        <f t="shared" si="8"/>
        <v>26.04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3"/>
        <v>166.71</v>
      </c>
      <c r="L65" s="3">
        <f t="shared" si="8"/>
        <v>26.41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3"/>
        <v>166.71</v>
      </c>
      <c r="L66" s="3">
        <f t="shared" si="8"/>
        <v>26.78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3"/>
        <v>166.71</v>
      </c>
      <c r="L67" s="3">
        <f t="shared" si="8"/>
        <v>27.15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3"/>
        <v>166.71</v>
      </c>
      <c r="L68" s="3">
        <f t="shared" si="8"/>
        <v>27.52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ROUND(38.5*4.33,2)</f>
        <v>166.71</v>
      </c>
      <c r="L69" s="3">
        <f t="shared" si="8"/>
        <v>27.88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166.71</v>
      </c>
      <c r="L70" s="3">
        <f t="shared" si="8"/>
        <v>28.25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166.71</v>
      </c>
      <c r="L71" s="3">
        <f t="shared" si="8"/>
        <v>28.62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166.71</v>
      </c>
      <c r="L72" s="3">
        <f t="shared" si="8"/>
        <v>28.99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166.71</v>
      </c>
      <c r="L73" s="3">
        <f t="shared" si="8"/>
        <v>29.35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166.71</v>
      </c>
      <c r="L74" s="3">
        <f t="shared" si="8"/>
        <v>29.72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166.71</v>
      </c>
      <c r="L75" s="3">
        <f t="shared" si="8"/>
        <v>30.09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166.71</v>
      </c>
      <c r="L76" s="3">
        <f t="shared" si="8"/>
        <v>30.46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166.71</v>
      </c>
      <c r="L77" s="3">
        <f t="shared" si="8"/>
        <v>30.82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166.71</v>
      </c>
      <c r="L78" s="3">
        <f t="shared" si="8"/>
        <v>31.19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166.71</v>
      </c>
      <c r="L79" s="3">
        <f t="shared" si="8"/>
        <v>31.56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166.71</v>
      </c>
      <c r="L80" s="3">
        <f t="shared" si="8"/>
        <v>31.93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166.71</v>
      </c>
      <c r="L81" s="3">
        <f t="shared" si="8"/>
        <v>32.299999999999997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166.71</v>
      </c>
      <c r="L82" s="3">
        <f t="shared" si="8"/>
        <v>32.700000000000003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166.71</v>
      </c>
      <c r="L83" s="3">
        <f t="shared" si="8"/>
        <v>33.090000000000003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166.71</v>
      </c>
      <c r="L84" s="3">
        <f t="shared" si="8"/>
        <v>33.479999999999997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166.71</v>
      </c>
      <c r="L85" s="3">
        <f t="shared" si="8"/>
        <v>33.869999999999997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166.71</v>
      </c>
      <c r="L86" s="3">
        <f t="shared" si="8"/>
        <v>34.270000000000003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166.71</v>
      </c>
      <c r="L87" s="3">
        <f t="shared" si="8"/>
        <v>34.659999999999997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166.71</v>
      </c>
      <c r="L88" s="3">
        <f t="shared" si="8"/>
        <v>35.049999999999997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166.71</v>
      </c>
      <c r="L89" s="3">
        <f t="shared" si="8"/>
        <v>35.44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166.71</v>
      </c>
      <c r="L90" s="3">
        <f t="shared" ref="L90:L103" si="14">+ROUND(J90/K90,2)</f>
        <v>35.83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166.71</v>
      </c>
      <c r="L91" s="3">
        <f t="shared" si="14"/>
        <v>36.229999999999997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166.71</v>
      </c>
      <c r="L92" s="3">
        <f t="shared" si="14"/>
        <v>36.619999999999997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166.71</v>
      </c>
      <c r="L93" s="3">
        <f t="shared" si="14"/>
        <v>37.01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166.71</v>
      </c>
      <c r="L94" s="3">
        <f t="shared" si="14"/>
        <v>37.4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166.71</v>
      </c>
      <c r="L95" s="3">
        <f t="shared" si="14"/>
        <v>37.799999999999997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166.71</v>
      </c>
      <c r="L96" s="3">
        <f t="shared" si="14"/>
        <v>38.19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166.71</v>
      </c>
      <c r="L97" s="3">
        <f t="shared" si="14"/>
        <v>38.58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166.71</v>
      </c>
      <c r="L98" s="3">
        <f t="shared" si="14"/>
        <v>38.97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166.71</v>
      </c>
      <c r="L99" s="3">
        <f t="shared" si="14"/>
        <v>39.369999999999997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166.71</v>
      </c>
      <c r="L100" s="3">
        <f t="shared" si="14"/>
        <v>39.76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166.71</v>
      </c>
      <c r="L101" s="3">
        <f t="shared" si="14"/>
        <v>40.15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166.71</v>
      </c>
      <c r="L102" s="3">
        <f t="shared" si="14"/>
        <v>40.54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166.71</v>
      </c>
      <c r="L103" s="3">
        <f t="shared" si="14"/>
        <v>40.69</v>
      </c>
    </row>
    <row r="104" spans="1:12" ht="15" customHeight="1" x14ac:dyDescent="0.25">
      <c r="A104" s="87" t="s">
        <v>39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</row>
    <row r="105" spans="1:12" ht="58.5" customHeight="1" x14ac:dyDescent="0.25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</row>
  </sheetData>
  <sheetProtection algorithmName="SHA-512" hashValue="A3JL2Vh5y1PjNtMJxrKbkPy+7m6KjQulWOgEE75yOWeMlKCRR8O/0HyjlKLEJMYRBxBtbY2tmMUysW/mF594FA==" saltValue="Y6v6Nk4+DAo66RD1jfzqwA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4" activePane="bottomLeft" state="frozen"/>
      <selection pane="bottomLeft" activeCell="N16" sqref="N16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11</vt:i4>
      </vt:variant>
    </vt:vector>
  </HeadingPairs>
  <TitlesOfParts>
    <vt:vector size="26" baseType="lpstr">
      <vt:lpstr>Deckblatt</vt:lpstr>
      <vt:lpstr>35</vt:lpstr>
      <vt:lpstr>35,5</vt:lpstr>
      <vt:lpstr>36</vt:lpstr>
      <vt:lpstr>36,5</vt:lpstr>
      <vt:lpstr>37</vt:lpstr>
      <vt:lpstr>37,5</vt:lpstr>
      <vt:lpstr>38</vt:lpstr>
      <vt:lpstr>38,5</vt:lpstr>
      <vt:lpstr>39</vt:lpstr>
      <vt:lpstr>39,5</vt:lpstr>
      <vt:lpstr>40</vt:lpstr>
      <vt:lpstr>Berechnung</vt:lpstr>
      <vt:lpstr>AMS TZ Tool</vt:lpstr>
      <vt:lpstr>Screenshots</vt:lpstr>
      <vt:lpstr>'35'!Drucktitel</vt:lpstr>
      <vt:lpstr>'35,5'!Drucktitel</vt:lpstr>
      <vt:lpstr>'36'!Drucktitel</vt:lpstr>
      <vt:lpstr>'36,5'!Drucktitel</vt:lpstr>
      <vt:lpstr>'37'!Drucktitel</vt:lpstr>
      <vt:lpstr>'37,5'!Drucktitel</vt:lpstr>
      <vt:lpstr>'38'!Drucktitel</vt:lpstr>
      <vt:lpstr>'38,5'!Drucktitel</vt:lpstr>
      <vt:lpstr>'39'!Drucktitel</vt:lpstr>
      <vt:lpstr>'39,5'!Drucktitel</vt:lpstr>
      <vt:lpstr>'40'!Drucktitel</vt:lpstr>
    </vt:vector>
  </TitlesOfParts>
  <Company>Arbeitsmarktservice Österreich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Komada</dc:creator>
  <cp:lastModifiedBy>Ursula Vesely</cp:lastModifiedBy>
  <cp:lastPrinted>2020-03-19T14:03:04Z</cp:lastPrinted>
  <dcterms:created xsi:type="dcterms:W3CDTF">2020-03-17T09:17:15Z</dcterms:created>
  <dcterms:modified xsi:type="dcterms:W3CDTF">2020-03-30T11:57:11Z</dcterms:modified>
</cp:coreProperties>
</file>